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Z:\PRACOVNÍ SOUBORY\šenov u nj\06 CHODNÍK DUKELSKÁ (HOTOVO)\_AKTUALL\obnova 27_6\změna položky rozpočtu 28_2_18\"/>
    </mc:Choice>
  </mc:AlternateContent>
  <bookViews>
    <workbookView xWindow="0" yWindow="0" windowWidth="21810" windowHeight="9120" firstSheet="4" activeTab="6"/>
  </bookViews>
  <sheets>
    <sheet name="Rekapitulace stavby" sheetId="1" r:id="rId1"/>
    <sheet name="SO 01 - Část a) Začátek ú..." sheetId="2" r:id="rId2"/>
    <sheet name="SO 03 - Část c) Nástupišt..." sheetId="3" r:id="rId3"/>
    <sheet name="SO 04 - Část d) Křižovatk..." sheetId="4" r:id="rId4"/>
    <sheet name="SO 05 - Dopravní značení" sheetId="5" r:id="rId5"/>
    <sheet name="SO 02 - Část b) Prostor n..." sheetId="6" r:id="rId6"/>
    <sheet name="VRN - VRN" sheetId="7" r:id="rId7"/>
    <sheet name="Pokyny pro vyplnění" sheetId="8" r:id="rId8"/>
  </sheets>
  <definedNames>
    <definedName name="_xlnm._FilterDatabase" localSheetId="1" hidden="1">'SO 01 - Část a) Začátek ú...'!$C$96:$K$285</definedName>
    <definedName name="_xlnm._FilterDatabase" localSheetId="5" hidden="1">'SO 02 - Část b) Prostor n...'!$C$88:$K$146</definedName>
    <definedName name="_xlnm._FilterDatabase" localSheetId="2" hidden="1">'SO 03 - Část c) Nástupišt...'!$C$94:$K$222</definedName>
    <definedName name="_xlnm._FilterDatabase" localSheetId="3" hidden="1">'SO 04 - Část d) Křižovatk...'!$C$96:$K$214</definedName>
    <definedName name="_xlnm._FilterDatabase" localSheetId="4" hidden="1">'SO 05 - Dopravní značení'!$C$89:$K$121</definedName>
    <definedName name="_xlnm._FilterDatabase" localSheetId="6" hidden="1">'VRN - VRN'!$C$85:$K$111</definedName>
    <definedName name="_xlnm.Print_Titles" localSheetId="0">'Rekapitulace stavby'!$49:$49</definedName>
    <definedName name="_xlnm.Print_Titles" localSheetId="1">'SO 01 - Část a) Začátek ú...'!$96:$96</definedName>
    <definedName name="_xlnm.Print_Titles" localSheetId="5">'SO 02 - Část b) Prostor n...'!$88:$88</definedName>
    <definedName name="_xlnm.Print_Titles" localSheetId="2">'SO 03 - Část c) Nástupišt...'!$94:$94</definedName>
    <definedName name="_xlnm.Print_Titles" localSheetId="3">'SO 04 - Část d) Křižovatk...'!$96:$96</definedName>
    <definedName name="_xlnm.Print_Titles" localSheetId="4">'SO 05 - Dopravní značení'!$89:$89</definedName>
    <definedName name="_xlnm.Print_Titles" localSheetId="6">'VRN - VRN'!$85:$85</definedName>
    <definedName name="_xlnm.Print_Area" localSheetId="7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stavby'!$C$39:$AQ$62</definedName>
    <definedName name="_xlnm.Print_Area" localSheetId="1">'SO 01 - Část a) Začátek ú...'!$C$4:$J$40,'SO 01 - Část a) Začátek ú...'!$C$46:$J$74,'SO 01 - Část a) Začátek ú...'!$C$80:$K$285</definedName>
    <definedName name="_xlnm.Print_Area" localSheetId="5">'SO 02 - Část b) Prostor n...'!$C$4:$J$38,'SO 02 - Část b) Prostor n...'!$C$44:$J$68,'SO 02 - Část b) Prostor n...'!$C$74:$K$146</definedName>
    <definedName name="_xlnm.Print_Area" localSheetId="2">'SO 03 - Část c) Nástupišt...'!$C$4:$J$40,'SO 03 - Část c) Nástupišt...'!$C$46:$J$72,'SO 03 - Část c) Nástupišt...'!$C$78:$K$222</definedName>
    <definedName name="_xlnm.Print_Area" localSheetId="3">'SO 04 - Část d) Křižovatk...'!$C$4:$J$40,'SO 04 - Část d) Křižovatk...'!$C$46:$J$74,'SO 04 - Část d) Křižovatk...'!$C$80:$K$214</definedName>
    <definedName name="_xlnm.Print_Area" localSheetId="4">'SO 05 - Dopravní značení'!$C$4:$J$40,'SO 05 - Dopravní značení'!$C$46:$J$67,'SO 05 - Dopravní značení'!$C$73:$K$121</definedName>
    <definedName name="_xlnm.Print_Area" localSheetId="6">'VRN - VRN'!$C$4:$J$38,'VRN - VRN'!$C$44:$J$65,'VRN - VRN'!$C$71:$K$111</definedName>
  </definedNames>
  <calcPr calcId="171027"/>
</workbook>
</file>

<file path=xl/calcChain.xml><?xml version="1.0" encoding="utf-8"?>
<calcChain xmlns="http://schemas.openxmlformats.org/spreadsheetml/2006/main">
  <c r="AY61" i="1" l="1"/>
  <c r="AX61" i="1"/>
  <c r="BI109" i="7"/>
  <c r="BH109" i="7"/>
  <c r="BG109" i="7"/>
  <c r="BF109" i="7"/>
  <c r="T109" i="7"/>
  <c r="T108" i="7" s="1"/>
  <c r="R109" i="7"/>
  <c r="R108" i="7" s="1"/>
  <c r="P109" i="7"/>
  <c r="P108" i="7" s="1"/>
  <c r="BK109" i="7"/>
  <c r="BK108" i="7" s="1"/>
  <c r="J108" i="7" s="1"/>
  <c r="J64" i="7" s="1"/>
  <c r="J109" i="7"/>
  <c r="BE109" i="7" s="1"/>
  <c r="BI105" i="7"/>
  <c r="BH105" i="7"/>
  <c r="BG105" i="7"/>
  <c r="BF105" i="7"/>
  <c r="T105" i="7"/>
  <c r="R105" i="7"/>
  <c r="P105" i="7"/>
  <c r="BK105" i="7"/>
  <c r="J105" i="7"/>
  <c r="BE105" i="7" s="1"/>
  <c r="BI104" i="7"/>
  <c r="BH104" i="7"/>
  <c r="BG104" i="7"/>
  <c r="BF104" i="7"/>
  <c r="T104" i="7"/>
  <c r="R104" i="7"/>
  <c r="R100" i="7" s="1"/>
  <c r="R99" i="7" s="1"/>
  <c r="P104" i="7"/>
  <c r="BK104" i="7"/>
  <c r="J104" i="7"/>
  <c r="BE104" i="7"/>
  <c r="BI101" i="7"/>
  <c r="BH101" i="7"/>
  <c r="BG101" i="7"/>
  <c r="BF101" i="7"/>
  <c r="T101" i="7"/>
  <c r="T100" i="7" s="1"/>
  <c r="R101" i="7"/>
  <c r="P101" i="7"/>
  <c r="BK101" i="7"/>
  <c r="BK100" i="7" s="1"/>
  <c r="J100" i="7" s="1"/>
  <c r="J63" i="7" s="1"/>
  <c r="J101" i="7"/>
  <c r="BE101" i="7" s="1"/>
  <c r="BI98" i="7"/>
  <c r="BH98" i="7"/>
  <c r="BG98" i="7"/>
  <c r="BF98" i="7"/>
  <c r="T98" i="7"/>
  <c r="R98" i="7"/>
  <c r="P98" i="7"/>
  <c r="BK98" i="7"/>
  <c r="BK87" i="7" s="1"/>
  <c r="J87" i="7" s="1"/>
  <c r="J61" i="7" s="1"/>
  <c r="J98" i="7"/>
  <c r="BE98" i="7" s="1"/>
  <c r="BI94" i="7"/>
  <c r="BH94" i="7"/>
  <c r="BG94" i="7"/>
  <c r="BF94" i="7"/>
  <c r="T94" i="7"/>
  <c r="R94" i="7"/>
  <c r="P94" i="7"/>
  <c r="BK94" i="7"/>
  <c r="J94" i="7"/>
  <c r="BE94" i="7" s="1"/>
  <c r="BI93" i="7"/>
  <c r="BH93" i="7"/>
  <c r="BG93" i="7"/>
  <c r="BF93" i="7"/>
  <c r="T93" i="7"/>
  <c r="R93" i="7"/>
  <c r="P93" i="7"/>
  <c r="BK93" i="7"/>
  <c r="J93" i="7"/>
  <c r="BE93" i="7" s="1"/>
  <c r="BI92" i="7"/>
  <c r="BH92" i="7"/>
  <c r="BG92" i="7"/>
  <c r="BF92" i="7"/>
  <c r="T92" i="7"/>
  <c r="R92" i="7"/>
  <c r="P92" i="7"/>
  <c r="BK92" i="7"/>
  <c r="J92" i="7"/>
  <c r="BE92" i="7" s="1"/>
  <c r="BI88" i="7"/>
  <c r="BH88" i="7"/>
  <c r="F35" i="7" s="1"/>
  <c r="BC61" i="1" s="1"/>
  <c r="BG88" i="7"/>
  <c r="BF88" i="7"/>
  <c r="F33" i="7" s="1"/>
  <c r="BA61" i="1" s="1"/>
  <c r="T88" i="7"/>
  <c r="R88" i="7"/>
  <c r="R87" i="7"/>
  <c r="P88" i="7"/>
  <c r="BK88" i="7"/>
  <c r="J88" i="7"/>
  <c r="BE88" i="7"/>
  <c r="J82" i="7"/>
  <c r="F82" i="7"/>
  <c r="F80" i="7"/>
  <c r="E78" i="7"/>
  <c r="J55" i="7"/>
  <c r="F55" i="7"/>
  <c r="F53" i="7"/>
  <c r="E51" i="7"/>
  <c r="J20" i="7"/>
  <c r="E20" i="7"/>
  <c r="F56" i="7" s="1"/>
  <c r="J19" i="7"/>
  <c r="J14" i="7"/>
  <c r="J53" i="7" s="1"/>
  <c r="E7" i="7"/>
  <c r="E74" i="7" s="1"/>
  <c r="E47" i="7"/>
  <c r="AY60" i="1"/>
  <c r="AX60" i="1"/>
  <c r="BI146" i="6"/>
  <c r="BH146" i="6"/>
  <c r="BG146" i="6"/>
  <c r="BF146" i="6"/>
  <c r="T146" i="6"/>
  <c r="T145" i="6" s="1"/>
  <c r="R146" i="6"/>
  <c r="R145" i="6" s="1"/>
  <c r="P146" i="6"/>
  <c r="P145" i="6" s="1"/>
  <c r="BK146" i="6"/>
  <c r="BK145" i="6" s="1"/>
  <c r="J145" i="6" s="1"/>
  <c r="J67" i="6" s="1"/>
  <c r="J146" i="6"/>
  <c r="BE146" i="6" s="1"/>
  <c r="BI142" i="6"/>
  <c r="BH142" i="6"/>
  <c r="BG142" i="6"/>
  <c r="BF142" i="6"/>
  <c r="T142" i="6"/>
  <c r="R142" i="6"/>
  <c r="P142" i="6"/>
  <c r="BK142" i="6"/>
  <c r="J142" i="6"/>
  <c r="BE142" i="6"/>
  <c r="BI139" i="6"/>
  <c r="BH139" i="6"/>
  <c r="BG139" i="6"/>
  <c r="BF139" i="6"/>
  <c r="T139" i="6"/>
  <c r="R139" i="6"/>
  <c r="P139" i="6"/>
  <c r="BK139" i="6"/>
  <c r="J139" i="6"/>
  <c r="BE139" i="6"/>
  <c r="BI137" i="6"/>
  <c r="BH137" i="6"/>
  <c r="BG137" i="6"/>
  <c r="BF137" i="6"/>
  <c r="T137" i="6"/>
  <c r="R137" i="6"/>
  <c r="P137" i="6"/>
  <c r="BK137" i="6"/>
  <c r="J137" i="6"/>
  <c r="BE137" i="6"/>
  <c r="BI134" i="6"/>
  <c r="BH134" i="6"/>
  <c r="BG134" i="6"/>
  <c r="BF134" i="6"/>
  <c r="T134" i="6"/>
  <c r="R134" i="6"/>
  <c r="P134" i="6"/>
  <c r="BK134" i="6"/>
  <c r="J134" i="6"/>
  <c r="BE134" i="6"/>
  <c r="BI132" i="6"/>
  <c r="BH132" i="6"/>
  <c r="BG132" i="6"/>
  <c r="BF132" i="6"/>
  <c r="T132" i="6"/>
  <c r="R132" i="6"/>
  <c r="P132" i="6"/>
  <c r="BK132" i="6"/>
  <c r="J132" i="6"/>
  <c r="BE132" i="6"/>
  <c r="BI129" i="6"/>
  <c r="BH129" i="6"/>
  <c r="BG129" i="6"/>
  <c r="BF129" i="6"/>
  <c r="T129" i="6"/>
  <c r="T128" i="6"/>
  <c r="R129" i="6"/>
  <c r="R128" i="6"/>
  <c r="P129" i="6"/>
  <c r="P128" i="6"/>
  <c r="BK129" i="6"/>
  <c r="BK128" i="6"/>
  <c r="J128" i="6" s="1"/>
  <c r="J66" i="6" s="1"/>
  <c r="J129" i="6"/>
  <c r="BE129" i="6" s="1"/>
  <c r="BI127" i="6"/>
  <c r="BH127" i="6"/>
  <c r="BG127" i="6"/>
  <c r="BF127" i="6"/>
  <c r="T127" i="6"/>
  <c r="R127" i="6"/>
  <c r="P127" i="6"/>
  <c r="P121" i="6" s="1"/>
  <c r="BK127" i="6"/>
  <c r="J127" i="6"/>
  <c r="BE127" i="6" s="1"/>
  <c r="BI124" i="6"/>
  <c r="BH124" i="6"/>
  <c r="BG124" i="6"/>
  <c r="BF124" i="6"/>
  <c r="T124" i="6"/>
  <c r="T121" i="6" s="1"/>
  <c r="R124" i="6"/>
  <c r="P124" i="6"/>
  <c r="BK124" i="6"/>
  <c r="J124" i="6"/>
  <c r="BE124" i="6" s="1"/>
  <c r="BI122" i="6"/>
  <c r="BH122" i="6"/>
  <c r="BG122" i="6"/>
  <c r="BF122" i="6"/>
  <c r="T122" i="6"/>
  <c r="R122" i="6"/>
  <c r="R121" i="6" s="1"/>
  <c r="P122" i="6"/>
  <c r="BK122" i="6"/>
  <c r="BK121" i="6" s="1"/>
  <c r="J121" i="6" s="1"/>
  <c r="J65" i="6" s="1"/>
  <c r="J122" i="6"/>
  <c r="BE122" i="6" s="1"/>
  <c r="BI119" i="6"/>
  <c r="BH119" i="6"/>
  <c r="BG119" i="6"/>
  <c r="BF119" i="6"/>
  <c r="T119" i="6"/>
  <c r="R119" i="6"/>
  <c r="P119" i="6"/>
  <c r="BK119" i="6"/>
  <c r="J119" i="6"/>
  <c r="BE119" i="6" s="1"/>
  <c r="BI117" i="6"/>
  <c r="BH117" i="6"/>
  <c r="BG117" i="6"/>
  <c r="BF117" i="6"/>
  <c r="T117" i="6"/>
  <c r="R117" i="6"/>
  <c r="P117" i="6"/>
  <c r="BK117" i="6"/>
  <c r="J117" i="6"/>
  <c r="BE117" i="6"/>
  <c r="BI114" i="6"/>
  <c r="BH114" i="6"/>
  <c r="BG114" i="6"/>
  <c r="BF114" i="6"/>
  <c r="T114" i="6"/>
  <c r="R114" i="6"/>
  <c r="P114" i="6"/>
  <c r="BK114" i="6"/>
  <c r="J114" i="6"/>
  <c r="BE114" i="6" s="1"/>
  <c r="BI112" i="6"/>
  <c r="BH112" i="6"/>
  <c r="BG112" i="6"/>
  <c r="BF112" i="6"/>
  <c r="T112" i="6"/>
  <c r="R112" i="6"/>
  <c r="P112" i="6"/>
  <c r="BK112" i="6"/>
  <c r="J112" i="6"/>
  <c r="BE112" i="6"/>
  <c r="BI110" i="6"/>
  <c r="BH110" i="6"/>
  <c r="BG110" i="6"/>
  <c r="BF110" i="6"/>
  <c r="T110" i="6"/>
  <c r="T107" i="6" s="1"/>
  <c r="R110" i="6"/>
  <c r="P110" i="6"/>
  <c r="BK110" i="6"/>
  <c r="J110" i="6"/>
  <c r="BE110" i="6" s="1"/>
  <c r="BI108" i="6"/>
  <c r="BH108" i="6"/>
  <c r="BG108" i="6"/>
  <c r="BF108" i="6"/>
  <c r="T108" i="6"/>
  <c r="R108" i="6"/>
  <c r="P108" i="6"/>
  <c r="P107" i="6" s="1"/>
  <c r="BK108" i="6"/>
  <c r="J108" i="6"/>
  <c r="BE108" i="6" s="1"/>
  <c r="BI104" i="6"/>
  <c r="BH104" i="6"/>
  <c r="BG104" i="6"/>
  <c r="BF104" i="6"/>
  <c r="T104" i="6"/>
  <c r="T103" i="6"/>
  <c r="R104" i="6"/>
  <c r="R103" i="6"/>
  <c r="P104" i="6"/>
  <c r="P103" i="6"/>
  <c r="BK104" i="6"/>
  <c r="BK103" i="6"/>
  <c r="J103" i="6" s="1"/>
  <c r="J63" i="6" s="1"/>
  <c r="J104" i="6"/>
  <c r="BE104" i="6" s="1"/>
  <c r="BI101" i="6"/>
  <c r="BH101" i="6"/>
  <c r="BG101" i="6"/>
  <c r="BF101" i="6"/>
  <c r="T101" i="6"/>
  <c r="R101" i="6"/>
  <c r="P101" i="6"/>
  <c r="BK101" i="6"/>
  <c r="J101" i="6"/>
  <c r="BE101" i="6"/>
  <c r="BI98" i="6"/>
  <c r="BH98" i="6"/>
  <c r="BG98" i="6"/>
  <c r="BF98" i="6"/>
  <c r="T98" i="6"/>
  <c r="T91" i="6" s="1"/>
  <c r="R98" i="6"/>
  <c r="P98" i="6"/>
  <c r="BK98" i="6"/>
  <c r="J98" i="6"/>
  <c r="BE98" i="6" s="1"/>
  <c r="BI95" i="6"/>
  <c r="BH95" i="6"/>
  <c r="BG95" i="6"/>
  <c r="BF95" i="6"/>
  <c r="T95" i="6"/>
  <c r="R95" i="6"/>
  <c r="P95" i="6"/>
  <c r="BK95" i="6"/>
  <c r="J95" i="6"/>
  <c r="BE95" i="6"/>
  <c r="BI92" i="6"/>
  <c r="F36" i="6" s="1"/>
  <c r="BD60" i="1" s="1"/>
  <c r="BH92" i="6"/>
  <c r="BG92" i="6"/>
  <c r="F34" i="6"/>
  <c r="BB60" i="1" s="1"/>
  <c r="BF92" i="6"/>
  <c r="T92" i="6"/>
  <c r="R92" i="6"/>
  <c r="P92" i="6"/>
  <c r="P91" i="6" s="1"/>
  <c r="BK92" i="6"/>
  <c r="J92" i="6"/>
  <c r="BE92" i="6" s="1"/>
  <c r="J85" i="6"/>
  <c r="F85" i="6"/>
  <c r="F83" i="6"/>
  <c r="E81" i="6"/>
  <c r="J55" i="6"/>
  <c r="F55" i="6"/>
  <c r="F53" i="6"/>
  <c r="E51" i="6"/>
  <c r="J20" i="6"/>
  <c r="E20" i="6"/>
  <c r="J19" i="6"/>
  <c r="J14" i="6"/>
  <c r="E7" i="6"/>
  <c r="E47" i="6" s="1"/>
  <c r="AY58" i="1"/>
  <c r="AX58" i="1"/>
  <c r="BI120" i="5"/>
  <c r="BH120" i="5"/>
  <c r="BG120" i="5"/>
  <c r="BF120" i="5"/>
  <c r="T120" i="5"/>
  <c r="R120" i="5"/>
  <c r="P120" i="5"/>
  <c r="BK120" i="5"/>
  <c r="J120" i="5"/>
  <c r="BE120" i="5" s="1"/>
  <c r="BI118" i="5"/>
  <c r="BH118" i="5"/>
  <c r="BG118" i="5"/>
  <c r="BF118" i="5"/>
  <c r="T118" i="5"/>
  <c r="R118" i="5"/>
  <c r="P118" i="5"/>
  <c r="BK118" i="5"/>
  <c r="J118" i="5"/>
  <c r="BE118" i="5"/>
  <c r="BI116" i="5"/>
  <c r="BH116" i="5"/>
  <c r="BG116" i="5"/>
  <c r="BF116" i="5"/>
  <c r="T116" i="5"/>
  <c r="R116" i="5"/>
  <c r="P116" i="5"/>
  <c r="BK116" i="5"/>
  <c r="J116" i="5"/>
  <c r="BE116" i="5" s="1"/>
  <c r="BI113" i="5"/>
  <c r="BH113" i="5"/>
  <c r="BG113" i="5"/>
  <c r="BF113" i="5"/>
  <c r="T113" i="5"/>
  <c r="R113" i="5"/>
  <c r="P113" i="5"/>
  <c r="BK113" i="5"/>
  <c r="J113" i="5"/>
  <c r="BE113" i="5"/>
  <c r="BI112" i="5"/>
  <c r="BH112" i="5"/>
  <c r="BG112" i="5"/>
  <c r="BF112" i="5"/>
  <c r="T112" i="5"/>
  <c r="R112" i="5"/>
  <c r="P112" i="5"/>
  <c r="BK112" i="5"/>
  <c r="J112" i="5"/>
  <c r="BE112" i="5" s="1"/>
  <c r="BI111" i="5"/>
  <c r="BH111" i="5"/>
  <c r="BG111" i="5"/>
  <c r="BF111" i="5"/>
  <c r="T111" i="5"/>
  <c r="R111" i="5"/>
  <c r="P111" i="5"/>
  <c r="BK111" i="5"/>
  <c r="J111" i="5"/>
  <c r="BE111" i="5" s="1"/>
  <c r="BI110" i="5"/>
  <c r="BH110" i="5"/>
  <c r="BG110" i="5"/>
  <c r="BF110" i="5"/>
  <c r="T110" i="5"/>
  <c r="R110" i="5"/>
  <c r="P110" i="5"/>
  <c r="BK110" i="5"/>
  <c r="J110" i="5"/>
  <c r="BE110" i="5" s="1"/>
  <c r="BI109" i="5"/>
  <c r="BH109" i="5"/>
  <c r="BG109" i="5"/>
  <c r="BF109" i="5"/>
  <c r="T109" i="5"/>
  <c r="R109" i="5"/>
  <c r="P109" i="5"/>
  <c r="BK109" i="5"/>
  <c r="J109" i="5"/>
  <c r="BE109" i="5"/>
  <c r="BI108" i="5"/>
  <c r="BH108" i="5"/>
  <c r="BG108" i="5"/>
  <c r="BF108" i="5"/>
  <c r="T108" i="5"/>
  <c r="R108" i="5"/>
  <c r="P108" i="5"/>
  <c r="BK108" i="5"/>
  <c r="J108" i="5"/>
  <c r="BE108" i="5" s="1"/>
  <c r="BI107" i="5"/>
  <c r="BH107" i="5"/>
  <c r="BG107" i="5"/>
  <c r="BF107" i="5"/>
  <c r="T107" i="5"/>
  <c r="R107" i="5"/>
  <c r="P107" i="5"/>
  <c r="BK107" i="5"/>
  <c r="J107" i="5"/>
  <c r="BE107" i="5"/>
  <c r="BI105" i="5"/>
  <c r="BH105" i="5"/>
  <c r="BG105" i="5"/>
  <c r="BF105" i="5"/>
  <c r="T105" i="5"/>
  <c r="R105" i="5"/>
  <c r="P105" i="5"/>
  <c r="BK105" i="5"/>
  <c r="J105" i="5"/>
  <c r="BE105" i="5" s="1"/>
  <c r="BI102" i="5"/>
  <c r="BH102" i="5"/>
  <c r="BG102" i="5"/>
  <c r="BF102" i="5"/>
  <c r="F35" i="5" s="1"/>
  <c r="BA58" i="1" s="1"/>
  <c r="BA57" i="1" s="1"/>
  <c r="AW57" i="1" s="1"/>
  <c r="T102" i="5"/>
  <c r="R102" i="5"/>
  <c r="P102" i="5"/>
  <c r="BK102" i="5"/>
  <c r="BK92" i="5" s="1"/>
  <c r="J102" i="5"/>
  <c r="BE102" i="5"/>
  <c r="BI100" i="5"/>
  <c r="BH100" i="5"/>
  <c r="BG100" i="5"/>
  <c r="BF100" i="5"/>
  <c r="T100" i="5"/>
  <c r="R100" i="5"/>
  <c r="R92" i="5" s="1"/>
  <c r="R91" i="5" s="1"/>
  <c r="R90" i="5" s="1"/>
  <c r="P100" i="5"/>
  <c r="BK100" i="5"/>
  <c r="J100" i="5"/>
  <c r="BE100" i="5" s="1"/>
  <c r="BI96" i="5"/>
  <c r="BH96" i="5"/>
  <c r="BG96" i="5"/>
  <c r="BF96" i="5"/>
  <c r="T96" i="5"/>
  <c r="R96" i="5"/>
  <c r="P96" i="5"/>
  <c r="BK96" i="5"/>
  <c r="J96" i="5"/>
  <c r="BE96" i="5" s="1"/>
  <c r="BI93" i="5"/>
  <c r="BH93" i="5"/>
  <c r="F37" i="5"/>
  <c r="BC58" i="1" s="1"/>
  <c r="BC57" i="1" s="1"/>
  <c r="AY57" i="1" s="1"/>
  <c r="BG93" i="5"/>
  <c r="BF93" i="5"/>
  <c r="T93" i="5"/>
  <c r="R93" i="5"/>
  <c r="P93" i="5"/>
  <c r="BK93" i="5"/>
  <c r="J93" i="5"/>
  <c r="BE93" i="5"/>
  <c r="J86" i="5"/>
  <c r="F86" i="5"/>
  <c r="F84" i="5"/>
  <c r="E82" i="5"/>
  <c r="J59" i="5"/>
  <c r="F59" i="5"/>
  <c r="F57" i="5"/>
  <c r="E55" i="5"/>
  <c r="J22" i="5"/>
  <c r="E22" i="5"/>
  <c r="F60" i="5" s="1"/>
  <c r="J21" i="5"/>
  <c r="J16" i="5"/>
  <c r="J57" i="5" s="1"/>
  <c r="J84" i="5"/>
  <c r="E7" i="5"/>
  <c r="E76" i="5"/>
  <c r="E49" i="5"/>
  <c r="AY56" i="1"/>
  <c r="AX56" i="1"/>
  <c r="BI214" i="4"/>
  <c r="BH214" i="4"/>
  <c r="BG214" i="4"/>
  <c r="BF214" i="4"/>
  <c r="T214" i="4"/>
  <c r="R214" i="4"/>
  <c r="P214" i="4"/>
  <c r="BK214" i="4"/>
  <c r="J214" i="4"/>
  <c r="BE214" i="4" s="1"/>
  <c r="BI213" i="4"/>
  <c r="BH213" i="4"/>
  <c r="BG213" i="4"/>
  <c r="BF213" i="4"/>
  <c r="T213" i="4"/>
  <c r="R213" i="4"/>
  <c r="P213" i="4"/>
  <c r="P211" i="4" s="1"/>
  <c r="P210" i="4" s="1"/>
  <c r="BK213" i="4"/>
  <c r="J213" i="4"/>
  <c r="BE213" i="4" s="1"/>
  <c r="BI212" i="4"/>
  <c r="BH212" i="4"/>
  <c r="BG212" i="4"/>
  <c r="BF212" i="4"/>
  <c r="T212" i="4"/>
  <c r="T211" i="4" s="1"/>
  <c r="T210" i="4" s="1"/>
  <c r="R212" i="4"/>
  <c r="P212" i="4"/>
  <c r="BK212" i="4"/>
  <c r="BK211" i="4" s="1"/>
  <c r="J212" i="4"/>
  <c r="BE212" i="4"/>
  <c r="BI209" i="4"/>
  <c r="BH209" i="4"/>
  <c r="BG209" i="4"/>
  <c r="BF209" i="4"/>
  <c r="T209" i="4"/>
  <c r="T208" i="4"/>
  <c r="R209" i="4"/>
  <c r="R208" i="4"/>
  <c r="P209" i="4"/>
  <c r="P208" i="4"/>
  <c r="BK209" i="4"/>
  <c r="BK208" i="4"/>
  <c r="J208" i="4" s="1"/>
  <c r="J71" i="4" s="1"/>
  <c r="J209" i="4"/>
  <c r="BE209" i="4"/>
  <c r="BI205" i="4"/>
  <c r="BH205" i="4"/>
  <c r="BG205" i="4"/>
  <c r="BF205" i="4"/>
  <c r="T205" i="4"/>
  <c r="R205" i="4"/>
  <c r="P205" i="4"/>
  <c r="BK205" i="4"/>
  <c r="J205" i="4"/>
  <c r="BE205" i="4"/>
  <c r="BI201" i="4"/>
  <c r="BH201" i="4"/>
  <c r="BG201" i="4"/>
  <c r="BF201" i="4"/>
  <c r="T201" i="4"/>
  <c r="R201" i="4"/>
  <c r="P201" i="4"/>
  <c r="BK201" i="4"/>
  <c r="J201" i="4"/>
  <c r="BE201" i="4"/>
  <c r="BI197" i="4"/>
  <c r="BH197" i="4"/>
  <c r="BG197" i="4"/>
  <c r="BF197" i="4"/>
  <c r="T197" i="4"/>
  <c r="R197" i="4"/>
  <c r="P197" i="4"/>
  <c r="BK197" i="4"/>
  <c r="J197" i="4"/>
  <c r="BE197" i="4"/>
  <c r="BI195" i="4"/>
  <c r="BH195" i="4"/>
  <c r="BG195" i="4"/>
  <c r="BF195" i="4"/>
  <c r="T195" i="4"/>
  <c r="R195" i="4"/>
  <c r="P195" i="4"/>
  <c r="BK195" i="4"/>
  <c r="J195" i="4"/>
  <c r="BE195" i="4"/>
  <c r="BI191" i="4"/>
  <c r="BH191" i="4"/>
  <c r="BG191" i="4"/>
  <c r="BF191" i="4"/>
  <c r="T191" i="4"/>
  <c r="R191" i="4"/>
  <c r="P191" i="4"/>
  <c r="BK191" i="4"/>
  <c r="J191" i="4"/>
  <c r="BE191" i="4"/>
  <c r="BI189" i="4"/>
  <c r="BH189" i="4"/>
  <c r="BG189" i="4"/>
  <c r="BF189" i="4"/>
  <c r="T189" i="4"/>
  <c r="R189" i="4"/>
  <c r="P189" i="4"/>
  <c r="BK189" i="4"/>
  <c r="J189" i="4"/>
  <c r="BE189" i="4"/>
  <c r="BI185" i="4"/>
  <c r="BH185" i="4"/>
  <c r="BG185" i="4"/>
  <c r="BF185" i="4"/>
  <c r="T185" i="4"/>
  <c r="R185" i="4"/>
  <c r="P185" i="4"/>
  <c r="BK185" i="4"/>
  <c r="J185" i="4"/>
  <c r="BE185" i="4"/>
  <c r="BI183" i="4"/>
  <c r="BH183" i="4"/>
  <c r="BG183" i="4"/>
  <c r="BF183" i="4"/>
  <c r="T183" i="4"/>
  <c r="R183" i="4"/>
  <c r="P183" i="4"/>
  <c r="BK183" i="4"/>
  <c r="J183" i="4"/>
  <c r="BE183" i="4"/>
  <c r="BI180" i="4"/>
  <c r="BH180" i="4"/>
  <c r="BG180" i="4"/>
  <c r="BF180" i="4"/>
  <c r="T180" i="4"/>
  <c r="T179" i="4"/>
  <c r="R180" i="4"/>
  <c r="R179" i="4"/>
  <c r="P180" i="4"/>
  <c r="P179" i="4"/>
  <c r="BK180" i="4"/>
  <c r="BK179" i="4"/>
  <c r="J179" i="4" s="1"/>
  <c r="J70" i="4" s="1"/>
  <c r="J180" i="4"/>
  <c r="BE180" i="4"/>
  <c r="BI178" i="4"/>
  <c r="BH178" i="4"/>
  <c r="BG178" i="4"/>
  <c r="BF178" i="4"/>
  <c r="T178" i="4"/>
  <c r="R178" i="4"/>
  <c r="P178" i="4"/>
  <c r="BK178" i="4"/>
  <c r="J178" i="4"/>
  <c r="BE178" i="4"/>
  <c r="BI174" i="4"/>
  <c r="BH174" i="4"/>
  <c r="BG174" i="4"/>
  <c r="BF174" i="4"/>
  <c r="T174" i="4"/>
  <c r="R174" i="4"/>
  <c r="P174" i="4"/>
  <c r="BK174" i="4"/>
  <c r="J174" i="4"/>
  <c r="BE174" i="4"/>
  <c r="BI173" i="4"/>
  <c r="BH173" i="4"/>
  <c r="BG173" i="4"/>
  <c r="BF173" i="4"/>
  <c r="T173" i="4"/>
  <c r="R173" i="4"/>
  <c r="P173" i="4"/>
  <c r="BK173" i="4"/>
  <c r="J173" i="4"/>
  <c r="BE173" i="4"/>
  <c r="BI171" i="4"/>
  <c r="BH171" i="4"/>
  <c r="BG171" i="4"/>
  <c r="BF171" i="4"/>
  <c r="T171" i="4"/>
  <c r="T170" i="4"/>
  <c r="R171" i="4"/>
  <c r="P171" i="4"/>
  <c r="P170" i="4" s="1"/>
  <c r="BK171" i="4"/>
  <c r="J171" i="4"/>
  <c r="BE171" i="4" s="1"/>
  <c r="BI168" i="4"/>
  <c r="BH168" i="4"/>
  <c r="BG168" i="4"/>
  <c r="BF168" i="4"/>
  <c r="T168" i="4"/>
  <c r="R168" i="4"/>
  <c r="P168" i="4"/>
  <c r="BK168" i="4"/>
  <c r="J168" i="4"/>
  <c r="BE168" i="4" s="1"/>
  <c r="BI166" i="4"/>
  <c r="BH166" i="4"/>
  <c r="BG166" i="4"/>
  <c r="BF166" i="4"/>
  <c r="T166" i="4"/>
  <c r="R166" i="4"/>
  <c r="P166" i="4"/>
  <c r="BK166" i="4"/>
  <c r="J166" i="4"/>
  <c r="BE166" i="4" s="1"/>
  <c r="BI164" i="4"/>
  <c r="BH164" i="4"/>
  <c r="BG164" i="4"/>
  <c r="BF164" i="4"/>
  <c r="T164" i="4"/>
  <c r="R164" i="4"/>
  <c r="P164" i="4"/>
  <c r="BK164" i="4"/>
  <c r="J164" i="4"/>
  <c r="BE164" i="4" s="1"/>
  <c r="BI160" i="4"/>
  <c r="BH160" i="4"/>
  <c r="BG160" i="4"/>
  <c r="BF160" i="4"/>
  <c r="T160" i="4"/>
  <c r="R160" i="4"/>
  <c r="P160" i="4"/>
  <c r="BK160" i="4"/>
  <c r="J160" i="4"/>
  <c r="BE160" i="4" s="1"/>
  <c r="BI158" i="4"/>
  <c r="BH158" i="4"/>
  <c r="BG158" i="4"/>
  <c r="BF158" i="4"/>
  <c r="T158" i="4"/>
  <c r="R158" i="4"/>
  <c r="P158" i="4"/>
  <c r="BK158" i="4"/>
  <c r="J158" i="4"/>
  <c r="BE158" i="4" s="1"/>
  <c r="BI155" i="4"/>
  <c r="BH155" i="4"/>
  <c r="BG155" i="4"/>
  <c r="BF155" i="4"/>
  <c r="T155" i="4"/>
  <c r="R155" i="4"/>
  <c r="P155" i="4"/>
  <c r="BK155" i="4"/>
  <c r="J155" i="4"/>
  <c r="BE155" i="4"/>
  <c r="BI153" i="4"/>
  <c r="BH153" i="4"/>
  <c r="BG153" i="4"/>
  <c r="BF153" i="4"/>
  <c r="T153" i="4"/>
  <c r="R153" i="4"/>
  <c r="P153" i="4"/>
  <c r="BK153" i="4"/>
  <c r="J153" i="4"/>
  <c r="BE153" i="4" s="1"/>
  <c r="BI151" i="4"/>
  <c r="BH151" i="4"/>
  <c r="BG151" i="4"/>
  <c r="BF151" i="4"/>
  <c r="T151" i="4"/>
  <c r="R151" i="4"/>
  <c r="P151" i="4"/>
  <c r="P144" i="4" s="1"/>
  <c r="BK151" i="4"/>
  <c r="J151" i="4"/>
  <c r="BE151" i="4"/>
  <c r="BI149" i="4"/>
  <c r="BH149" i="4"/>
  <c r="BG149" i="4"/>
  <c r="BF149" i="4"/>
  <c r="T149" i="4"/>
  <c r="T144" i="4" s="1"/>
  <c r="R149" i="4"/>
  <c r="P149" i="4"/>
  <c r="BK149" i="4"/>
  <c r="J149" i="4"/>
  <c r="BE149" i="4" s="1"/>
  <c r="BI145" i="4"/>
  <c r="BH145" i="4"/>
  <c r="BG145" i="4"/>
  <c r="BF145" i="4"/>
  <c r="T145" i="4"/>
  <c r="R145" i="4"/>
  <c r="R144" i="4" s="1"/>
  <c r="P145" i="4"/>
  <c r="BK145" i="4"/>
  <c r="BK144" i="4" s="1"/>
  <c r="J144" i="4" s="1"/>
  <c r="J68" i="4" s="1"/>
  <c r="J145" i="4"/>
  <c r="BE145" i="4" s="1"/>
  <c r="BI141" i="4"/>
  <c r="BH141" i="4"/>
  <c r="BG141" i="4"/>
  <c r="BF141" i="4"/>
  <c r="T141" i="4"/>
  <c r="T140" i="4"/>
  <c r="R141" i="4"/>
  <c r="R140" i="4"/>
  <c r="P141" i="4"/>
  <c r="P140" i="4"/>
  <c r="BK141" i="4"/>
  <c r="BK140" i="4"/>
  <c r="J140" i="4" s="1"/>
  <c r="J141" i="4"/>
  <c r="BE141" i="4" s="1"/>
  <c r="J67" i="4"/>
  <c r="BI137" i="4"/>
  <c r="BH137" i="4"/>
  <c r="BG137" i="4"/>
  <c r="BF137" i="4"/>
  <c r="T137" i="4"/>
  <c r="R137" i="4"/>
  <c r="P137" i="4"/>
  <c r="BK137" i="4"/>
  <c r="J137" i="4"/>
  <c r="BE137" i="4"/>
  <c r="BI135" i="4"/>
  <c r="BH135" i="4"/>
  <c r="BG135" i="4"/>
  <c r="BF135" i="4"/>
  <c r="T135" i="4"/>
  <c r="R135" i="4"/>
  <c r="P135" i="4"/>
  <c r="BK135" i="4"/>
  <c r="J135" i="4"/>
  <c r="BE135" i="4"/>
  <c r="BI132" i="4"/>
  <c r="BH132" i="4"/>
  <c r="BG132" i="4"/>
  <c r="BF132" i="4"/>
  <c r="T132" i="4"/>
  <c r="R132" i="4"/>
  <c r="P132" i="4"/>
  <c r="BK132" i="4"/>
  <c r="J132" i="4"/>
  <c r="BE132" i="4"/>
  <c r="BI129" i="4"/>
  <c r="BH129" i="4"/>
  <c r="BG129" i="4"/>
  <c r="BF129" i="4"/>
  <c r="T129" i="4"/>
  <c r="R129" i="4"/>
  <c r="P129" i="4"/>
  <c r="BK129" i="4"/>
  <c r="J129" i="4"/>
  <c r="BE129" i="4"/>
  <c r="BI126" i="4"/>
  <c r="BH126" i="4"/>
  <c r="BG126" i="4"/>
  <c r="BF126" i="4"/>
  <c r="T126" i="4"/>
  <c r="R126" i="4"/>
  <c r="P126" i="4"/>
  <c r="BK126" i="4"/>
  <c r="J126" i="4"/>
  <c r="BE126" i="4"/>
  <c r="BI124" i="4"/>
  <c r="BH124" i="4"/>
  <c r="BG124" i="4"/>
  <c r="BF124" i="4"/>
  <c r="T124" i="4"/>
  <c r="R124" i="4"/>
  <c r="P124" i="4"/>
  <c r="BK124" i="4"/>
  <c r="J124" i="4"/>
  <c r="BE124" i="4"/>
  <c r="BI121" i="4"/>
  <c r="BH121" i="4"/>
  <c r="BG121" i="4"/>
  <c r="BF121" i="4"/>
  <c r="T121" i="4"/>
  <c r="R121" i="4"/>
  <c r="P121" i="4"/>
  <c r="BK121" i="4"/>
  <c r="J121" i="4"/>
  <c r="BE121" i="4"/>
  <c r="BI118" i="4"/>
  <c r="BH118" i="4"/>
  <c r="BG118" i="4"/>
  <c r="BF118" i="4"/>
  <c r="T118" i="4"/>
  <c r="R118" i="4"/>
  <c r="P118" i="4"/>
  <c r="BK118" i="4"/>
  <c r="J118" i="4"/>
  <c r="BE118" i="4"/>
  <c r="BI116" i="4"/>
  <c r="BH116" i="4"/>
  <c r="BG116" i="4"/>
  <c r="BF116" i="4"/>
  <c r="T116" i="4"/>
  <c r="R116" i="4"/>
  <c r="P116" i="4"/>
  <c r="BK116" i="4"/>
  <c r="J116" i="4"/>
  <c r="BE116" i="4"/>
  <c r="BI113" i="4"/>
  <c r="BH113" i="4"/>
  <c r="BG113" i="4"/>
  <c r="BF113" i="4"/>
  <c r="T113" i="4"/>
  <c r="R113" i="4"/>
  <c r="P113" i="4"/>
  <c r="BK113" i="4"/>
  <c r="J113" i="4"/>
  <c r="BE113" i="4"/>
  <c r="BI110" i="4"/>
  <c r="BH110" i="4"/>
  <c r="BG110" i="4"/>
  <c r="BF110" i="4"/>
  <c r="T110" i="4"/>
  <c r="R110" i="4"/>
  <c r="P110" i="4"/>
  <c r="BK110" i="4"/>
  <c r="J110" i="4"/>
  <c r="BE110" i="4"/>
  <c r="BI105" i="4"/>
  <c r="BH105" i="4"/>
  <c r="BG105" i="4"/>
  <c r="BF105" i="4"/>
  <c r="T105" i="4"/>
  <c r="R105" i="4"/>
  <c r="P105" i="4"/>
  <c r="BK105" i="4"/>
  <c r="J105" i="4"/>
  <c r="BE105" i="4"/>
  <c r="BI100" i="4"/>
  <c r="BH100" i="4"/>
  <c r="BG100" i="4"/>
  <c r="F36" i="4"/>
  <c r="BB56" i="1" s="1"/>
  <c r="BF100" i="4"/>
  <c r="T100" i="4"/>
  <c r="T99" i="4" s="1"/>
  <c r="R100" i="4"/>
  <c r="R99" i="4"/>
  <c r="P100" i="4"/>
  <c r="P99" i="4"/>
  <c r="BK100" i="4"/>
  <c r="J100" i="4"/>
  <c r="BE100" i="4"/>
  <c r="F34" i="4" s="1"/>
  <c r="AZ56" i="1" s="1"/>
  <c r="J93" i="4"/>
  <c r="F93" i="4"/>
  <c r="F91" i="4"/>
  <c r="E89" i="4"/>
  <c r="J59" i="4"/>
  <c r="F59" i="4"/>
  <c r="F57" i="4"/>
  <c r="E55" i="4"/>
  <c r="J22" i="4"/>
  <c r="E22" i="4"/>
  <c r="F94" i="4" s="1"/>
  <c r="F60" i="4"/>
  <c r="J21" i="4"/>
  <c r="J16" i="4"/>
  <c r="J91" i="4" s="1"/>
  <c r="E7" i="4"/>
  <c r="E49" i="4" s="1"/>
  <c r="E83" i="4"/>
  <c r="AY55" i="1"/>
  <c r="AX55" i="1"/>
  <c r="BI222" i="3"/>
  <c r="BH222" i="3"/>
  <c r="BG222" i="3"/>
  <c r="BF222" i="3"/>
  <c r="T222" i="3"/>
  <c r="T221" i="3" s="1"/>
  <c r="R222" i="3"/>
  <c r="R221" i="3" s="1"/>
  <c r="P222" i="3"/>
  <c r="P221" i="3" s="1"/>
  <c r="BK222" i="3"/>
  <c r="BK221" i="3" s="1"/>
  <c r="J221" i="3" s="1"/>
  <c r="J71" i="3" s="1"/>
  <c r="J222" i="3"/>
  <c r="BE222" i="3" s="1"/>
  <c r="BI217" i="3"/>
  <c r="BH217" i="3"/>
  <c r="BG217" i="3"/>
  <c r="BF217" i="3"/>
  <c r="T217" i="3"/>
  <c r="R217" i="3"/>
  <c r="P217" i="3"/>
  <c r="BK217" i="3"/>
  <c r="J217" i="3"/>
  <c r="BE217" i="3" s="1"/>
  <c r="BI213" i="3"/>
  <c r="BH213" i="3"/>
  <c r="BG213" i="3"/>
  <c r="BF213" i="3"/>
  <c r="T213" i="3"/>
  <c r="R213" i="3"/>
  <c r="P213" i="3"/>
  <c r="BK213" i="3"/>
  <c r="J213" i="3"/>
  <c r="BE213" i="3"/>
  <c r="BI209" i="3"/>
  <c r="BH209" i="3"/>
  <c r="BG209" i="3"/>
  <c r="BF209" i="3"/>
  <c r="T209" i="3"/>
  <c r="R209" i="3"/>
  <c r="P209" i="3"/>
  <c r="BK209" i="3"/>
  <c r="J209" i="3"/>
  <c r="BE209" i="3" s="1"/>
  <c r="BI207" i="3"/>
  <c r="BH207" i="3"/>
  <c r="BG207" i="3"/>
  <c r="BF207" i="3"/>
  <c r="T207" i="3"/>
  <c r="R207" i="3"/>
  <c r="P207" i="3"/>
  <c r="BK207" i="3"/>
  <c r="J207" i="3"/>
  <c r="BE207" i="3" s="1"/>
  <c r="BI204" i="3"/>
  <c r="BH204" i="3"/>
  <c r="BG204" i="3"/>
  <c r="BF204" i="3"/>
  <c r="T204" i="3"/>
  <c r="R204" i="3"/>
  <c r="P204" i="3"/>
  <c r="BK204" i="3"/>
  <c r="J204" i="3"/>
  <c r="BE204" i="3" s="1"/>
  <c r="BI202" i="3"/>
  <c r="BH202" i="3"/>
  <c r="BG202" i="3"/>
  <c r="BF202" i="3"/>
  <c r="T202" i="3"/>
  <c r="R202" i="3"/>
  <c r="P202" i="3"/>
  <c r="BK202" i="3"/>
  <c r="J202" i="3"/>
  <c r="BE202" i="3" s="1"/>
  <c r="BI197" i="3"/>
  <c r="BH197" i="3"/>
  <c r="BG197" i="3"/>
  <c r="BF197" i="3"/>
  <c r="T197" i="3"/>
  <c r="R197" i="3"/>
  <c r="P197" i="3"/>
  <c r="BK197" i="3"/>
  <c r="J197" i="3"/>
  <c r="BE197" i="3" s="1"/>
  <c r="BI195" i="3"/>
  <c r="BH195" i="3"/>
  <c r="BG195" i="3"/>
  <c r="BF195" i="3"/>
  <c r="T195" i="3"/>
  <c r="R195" i="3"/>
  <c r="P195" i="3"/>
  <c r="BK195" i="3"/>
  <c r="J195" i="3"/>
  <c r="BE195" i="3"/>
  <c r="BI191" i="3"/>
  <c r="BH191" i="3"/>
  <c r="BG191" i="3"/>
  <c r="BF191" i="3"/>
  <c r="T191" i="3"/>
  <c r="R191" i="3"/>
  <c r="P191" i="3"/>
  <c r="BK191" i="3"/>
  <c r="J191" i="3"/>
  <c r="BE191" i="3" s="1"/>
  <c r="BI188" i="3"/>
  <c r="BH188" i="3"/>
  <c r="BG188" i="3"/>
  <c r="BF188" i="3"/>
  <c r="T188" i="3"/>
  <c r="R188" i="3"/>
  <c r="P188" i="3"/>
  <c r="BK188" i="3"/>
  <c r="J188" i="3"/>
  <c r="BE188" i="3" s="1"/>
  <c r="BI185" i="3"/>
  <c r="BH185" i="3"/>
  <c r="BG185" i="3"/>
  <c r="BF185" i="3"/>
  <c r="T185" i="3"/>
  <c r="R185" i="3"/>
  <c r="P185" i="3"/>
  <c r="BK185" i="3"/>
  <c r="J185" i="3"/>
  <c r="BE185" i="3" s="1"/>
  <c r="BI184" i="3"/>
  <c r="BH184" i="3"/>
  <c r="BG184" i="3"/>
  <c r="BF184" i="3"/>
  <c r="T184" i="3"/>
  <c r="R184" i="3"/>
  <c r="P184" i="3"/>
  <c r="BK184" i="3"/>
  <c r="J184" i="3"/>
  <c r="BE184" i="3" s="1"/>
  <c r="BI182" i="3"/>
  <c r="BH182" i="3"/>
  <c r="BG182" i="3"/>
  <c r="BF182" i="3"/>
  <c r="T182" i="3"/>
  <c r="R182" i="3"/>
  <c r="R181" i="3" s="1"/>
  <c r="P182" i="3"/>
  <c r="BK182" i="3"/>
  <c r="BK181" i="3" s="1"/>
  <c r="J181" i="3" s="1"/>
  <c r="J69" i="3" s="1"/>
  <c r="J182" i="3"/>
  <c r="BE182" i="3"/>
  <c r="BI177" i="3"/>
  <c r="BH177" i="3"/>
  <c r="BG177" i="3"/>
  <c r="BF177" i="3"/>
  <c r="T177" i="3"/>
  <c r="R177" i="3"/>
  <c r="P177" i="3"/>
  <c r="BK177" i="3"/>
  <c r="J177" i="3"/>
  <c r="BE177" i="3"/>
  <c r="BI175" i="3"/>
  <c r="BH175" i="3"/>
  <c r="BG175" i="3"/>
  <c r="BF175" i="3"/>
  <c r="T175" i="3"/>
  <c r="R175" i="3"/>
  <c r="P175" i="3"/>
  <c r="BK175" i="3"/>
  <c r="J175" i="3"/>
  <c r="BE175" i="3" s="1"/>
  <c r="BI173" i="3"/>
  <c r="BH173" i="3"/>
  <c r="BG173" i="3"/>
  <c r="BF173" i="3"/>
  <c r="T173" i="3"/>
  <c r="R173" i="3"/>
  <c r="P173" i="3"/>
  <c r="BK173" i="3"/>
  <c r="J173" i="3"/>
  <c r="BE173" i="3" s="1"/>
  <c r="BI169" i="3"/>
  <c r="BH169" i="3"/>
  <c r="BG169" i="3"/>
  <c r="BF169" i="3"/>
  <c r="T169" i="3"/>
  <c r="R169" i="3"/>
  <c r="P169" i="3"/>
  <c r="BK169" i="3"/>
  <c r="J169" i="3"/>
  <c r="BE169" i="3" s="1"/>
  <c r="BI167" i="3"/>
  <c r="BH167" i="3"/>
  <c r="BG167" i="3"/>
  <c r="BF167" i="3"/>
  <c r="T167" i="3"/>
  <c r="R167" i="3"/>
  <c r="P167" i="3"/>
  <c r="BK167" i="3"/>
  <c r="J167" i="3"/>
  <c r="BE167" i="3"/>
  <c r="BI164" i="3"/>
  <c r="BH164" i="3"/>
  <c r="BG164" i="3"/>
  <c r="BF164" i="3"/>
  <c r="T164" i="3"/>
  <c r="R164" i="3"/>
  <c r="P164" i="3"/>
  <c r="BK164" i="3"/>
  <c r="J164" i="3"/>
  <c r="BE164" i="3" s="1"/>
  <c r="BI162" i="3"/>
  <c r="BH162" i="3"/>
  <c r="BG162" i="3"/>
  <c r="BF162" i="3"/>
  <c r="T162" i="3"/>
  <c r="R162" i="3"/>
  <c r="P162" i="3"/>
  <c r="BK162" i="3"/>
  <c r="J162" i="3"/>
  <c r="BE162" i="3" s="1"/>
  <c r="BI160" i="3"/>
  <c r="BH160" i="3"/>
  <c r="BG160" i="3"/>
  <c r="BF160" i="3"/>
  <c r="T160" i="3"/>
  <c r="R160" i="3"/>
  <c r="P160" i="3"/>
  <c r="BK160" i="3"/>
  <c r="J160" i="3"/>
  <c r="BE160" i="3" s="1"/>
  <c r="BI158" i="3"/>
  <c r="BH158" i="3"/>
  <c r="BG158" i="3"/>
  <c r="BF158" i="3"/>
  <c r="T158" i="3"/>
  <c r="R158" i="3"/>
  <c r="P158" i="3"/>
  <c r="BK158" i="3"/>
  <c r="J158" i="3"/>
  <c r="BE158" i="3"/>
  <c r="BI153" i="3"/>
  <c r="BH153" i="3"/>
  <c r="BG153" i="3"/>
  <c r="BF153" i="3"/>
  <c r="T153" i="3"/>
  <c r="R153" i="3"/>
  <c r="P153" i="3"/>
  <c r="BK153" i="3"/>
  <c r="J153" i="3"/>
  <c r="BE153" i="3" s="1"/>
  <c r="BI149" i="3"/>
  <c r="BH149" i="3"/>
  <c r="BG149" i="3"/>
  <c r="BF149" i="3"/>
  <c r="T149" i="3"/>
  <c r="R149" i="3"/>
  <c r="P149" i="3"/>
  <c r="BK149" i="3"/>
  <c r="J149" i="3"/>
  <c r="BE149" i="3" s="1"/>
  <c r="BI145" i="3"/>
  <c r="BH145" i="3"/>
  <c r="BG145" i="3"/>
  <c r="BF145" i="3"/>
  <c r="T145" i="3"/>
  <c r="T144" i="3"/>
  <c r="R145" i="3"/>
  <c r="R144" i="3" s="1"/>
  <c r="P145" i="3"/>
  <c r="P144" i="3" s="1"/>
  <c r="BK145" i="3"/>
  <c r="BK144" i="3" s="1"/>
  <c r="J144" i="3" s="1"/>
  <c r="J67" i="3" s="1"/>
  <c r="J145" i="3"/>
  <c r="BE145" i="3" s="1"/>
  <c r="BI141" i="3"/>
  <c r="BH141" i="3"/>
  <c r="BG141" i="3"/>
  <c r="BF141" i="3"/>
  <c r="T141" i="3"/>
  <c r="R141" i="3"/>
  <c r="P141" i="3"/>
  <c r="BK141" i="3"/>
  <c r="J141" i="3"/>
  <c r="BE141" i="3"/>
  <c r="BI139" i="3"/>
  <c r="BH139" i="3"/>
  <c r="BG139" i="3"/>
  <c r="BF139" i="3"/>
  <c r="T139" i="3"/>
  <c r="R139" i="3"/>
  <c r="P139" i="3"/>
  <c r="BK139" i="3"/>
  <c r="J139" i="3"/>
  <c r="BE139" i="3" s="1"/>
  <c r="BI136" i="3"/>
  <c r="BH136" i="3"/>
  <c r="BG136" i="3"/>
  <c r="BF136" i="3"/>
  <c r="T136" i="3"/>
  <c r="R136" i="3"/>
  <c r="P136" i="3"/>
  <c r="BK136" i="3"/>
  <c r="J136" i="3"/>
  <c r="BE136" i="3" s="1"/>
  <c r="BI133" i="3"/>
  <c r="BH133" i="3"/>
  <c r="BG133" i="3"/>
  <c r="BF133" i="3"/>
  <c r="T133" i="3"/>
  <c r="R133" i="3"/>
  <c r="P133" i="3"/>
  <c r="BK133" i="3"/>
  <c r="J133" i="3"/>
  <c r="BE133" i="3" s="1"/>
  <c r="BI130" i="3"/>
  <c r="BH130" i="3"/>
  <c r="BG130" i="3"/>
  <c r="BF130" i="3"/>
  <c r="T130" i="3"/>
  <c r="R130" i="3"/>
  <c r="P130" i="3"/>
  <c r="BK130" i="3"/>
  <c r="J130" i="3"/>
  <c r="BE130" i="3" s="1"/>
  <c r="BI127" i="3"/>
  <c r="BH127" i="3"/>
  <c r="BG127" i="3"/>
  <c r="BF127" i="3"/>
  <c r="T127" i="3"/>
  <c r="R127" i="3"/>
  <c r="P127" i="3"/>
  <c r="BK127" i="3"/>
  <c r="J127" i="3"/>
  <c r="BE127" i="3" s="1"/>
  <c r="BI124" i="3"/>
  <c r="BH124" i="3"/>
  <c r="BG124" i="3"/>
  <c r="BF124" i="3"/>
  <c r="T124" i="3"/>
  <c r="R124" i="3"/>
  <c r="P124" i="3"/>
  <c r="BK124" i="3"/>
  <c r="J124" i="3"/>
  <c r="BE124" i="3"/>
  <c r="BI121" i="3"/>
  <c r="BH121" i="3"/>
  <c r="BG121" i="3"/>
  <c r="BF121" i="3"/>
  <c r="T121" i="3"/>
  <c r="R121" i="3"/>
  <c r="P121" i="3"/>
  <c r="BK121" i="3"/>
  <c r="J121" i="3"/>
  <c r="BE121" i="3" s="1"/>
  <c r="BI118" i="3"/>
  <c r="BH118" i="3"/>
  <c r="BG118" i="3"/>
  <c r="BF118" i="3"/>
  <c r="T118" i="3"/>
  <c r="R118" i="3"/>
  <c r="P118" i="3"/>
  <c r="BK118" i="3"/>
  <c r="J118" i="3"/>
  <c r="BE118" i="3"/>
  <c r="BI113" i="3"/>
  <c r="BH113" i="3"/>
  <c r="BG113" i="3"/>
  <c r="BF113" i="3"/>
  <c r="T113" i="3"/>
  <c r="R113" i="3"/>
  <c r="P113" i="3"/>
  <c r="BK113" i="3"/>
  <c r="J113" i="3"/>
  <c r="BE113" i="3" s="1"/>
  <c r="BI108" i="3"/>
  <c r="BH108" i="3"/>
  <c r="BG108" i="3"/>
  <c r="BF108" i="3"/>
  <c r="T108" i="3"/>
  <c r="R108" i="3"/>
  <c r="P108" i="3"/>
  <c r="BK108" i="3"/>
  <c r="J108" i="3"/>
  <c r="BE108" i="3"/>
  <c r="BI103" i="3"/>
  <c r="BH103" i="3"/>
  <c r="BG103" i="3"/>
  <c r="BF103" i="3"/>
  <c r="T103" i="3"/>
  <c r="R103" i="3"/>
  <c r="P103" i="3"/>
  <c r="BK103" i="3"/>
  <c r="J103" i="3"/>
  <c r="BE103" i="3" s="1"/>
  <c r="BI98" i="3"/>
  <c r="BH98" i="3"/>
  <c r="BG98" i="3"/>
  <c r="BF98" i="3"/>
  <c r="J35" i="3"/>
  <c r="AW55" i="1" s="1"/>
  <c r="T98" i="3"/>
  <c r="R98" i="3"/>
  <c r="P98" i="3"/>
  <c r="BK98" i="3"/>
  <c r="J98" i="3"/>
  <c r="BE98" i="3"/>
  <c r="J91" i="3"/>
  <c r="F91" i="3"/>
  <c r="F89" i="3"/>
  <c r="E87" i="3"/>
  <c r="J59" i="3"/>
  <c r="F59" i="3"/>
  <c r="F57" i="3"/>
  <c r="E55" i="3"/>
  <c r="J22" i="3"/>
  <c r="E22" i="3"/>
  <c r="F60" i="3" s="1"/>
  <c r="J21" i="3"/>
  <c r="J16" i="3"/>
  <c r="J57" i="3" s="1"/>
  <c r="E7" i="3"/>
  <c r="E81" i="3" s="1"/>
  <c r="AY54" i="1"/>
  <c r="AX54" i="1"/>
  <c r="BI285" i="2"/>
  <c r="BH285" i="2"/>
  <c r="BG285" i="2"/>
  <c r="BF285" i="2"/>
  <c r="T285" i="2"/>
  <c r="R285" i="2"/>
  <c r="P285" i="2"/>
  <c r="BK285" i="2"/>
  <c r="J285" i="2"/>
  <c r="BE285" i="2"/>
  <c r="BI283" i="2"/>
  <c r="BH283" i="2"/>
  <c r="BG283" i="2"/>
  <c r="BF283" i="2"/>
  <c r="T283" i="2"/>
  <c r="T280" i="2" s="1"/>
  <c r="T279" i="2" s="1"/>
  <c r="R283" i="2"/>
  <c r="P283" i="2"/>
  <c r="BK283" i="2"/>
  <c r="J283" i="2"/>
  <c r="BE283" i="2" s="1"/>
  <c r="BI281" i="2"/>
  <c r="BH281" i="2"/>
  <c r="BG281" i="2"/>
  <c r="BF281" i="2"/>
  <c r="T281" i="2"/>
  <c r="R281" i="2"/>
  <c r="R280" i="2" s="1"/>
  <c r="R279" i="2" s="1"/>
  <c r="P281" i="2"/>
  <c r="P280" i="2" s="1"/>
  <c r="P279" i="2" s="1"/>
  <c r="BK281" i="2"/>
  <c r="J281" i="2"/>
  <c r="BE281" i="2"/>
  <c r="BI278" i="2"/>
  <c r="BH278" i="2"/>
  <c r="BG278" i="2"/>
  <c r="BF278" i="2"/>
  <c r="T278" i="2"/>
  <c r="T277" i="2" s="1"/>
  <c r="R278" i="2"/>
  <c r="R277" i="2"/>
  <c r="P278" i="2"/>
  <c r="P277" i="2" s="1"/>
  <c r="BK278" i="2"/>
  <c r="BK277" i="2"/>
  <c r="J277" i="2" s="1"/>
  <c r="J71" i="2" s="1"/>
  <c r="J278" i="2"/>
  <c r="BE278" i="2" s="1"/>
  <c r="BI272" i="2"/>
  <c r="BH272" i="2"/>
  <c r="BG272" i="2"/>
  <c r="BF272" i="2"/>
  <c r="T272" i="2"/>
  <c r="R272" i="2"/>
  <c r="P272" i="2"/>
  <c r="BK272" i="2"/>
  <c r="J272" i="2"/>
  <c r="BE272" i="2"/>
  <c r="BI267" i="2"/>
  <c r="BH267" i="2"/>
  <c r="BG267" i="2"/>
  <c r="BF267" i="2"/>
  <c r="T267" i="2"/>
  <c r="R267" i="2"/>
  <c r="P267" i="2"/>
  <c r="BK267" i="2"/>
  <c r="J267" i="2"/>
  <c r="BE267" i="2"/>
  <c r="BI262" i="2"/>
  <c r="BH262" i="2"/>
  <c r="BG262" i="2"/>
  <c r="BF262" i="2"/>
  <c r="T262" i="2"/>
  <c r="R262" i="2"/>
  <c r="P262" i="2"/>
  <c r="BK262" i="2"/>
  <c r="J262" i="2"/>
  <c r="BE262" i="2"/>
  <c r="BI260" i="2"/>
  <c r="BH260" i="2"/>
  <c r="BG260" i="2"/>
  <c r="BF260" i="2"/>
  <c r="T260" i="2"/>
  <c r="R260" i="2"/>
  <c r="P260" i="2"/>
  <c r="BK260" i="2"/>
  <c r="J260" i="2"/>
  <c r="BE260" i="2"/>
  <c r="BI256" i="2"/>
  <c r="BH256" i="2"/>
  <c r="BG256" i="2"/>
  <c r="BF256" i="2"/>
  <c r="T256" i="2"/>
  <c r="R256" i="2"/>
  <c r="P256" i="2"/>
  <c r="BK256" i="2"/>
  <c r="J256" i="2"/>
  <c r="BE256" i="2"/>
  <c r="BI254" i="2"/>
  <c r="BH254" i="2"/>
  <c r="BG254" i="2"/>
  <c r="BF254" i="2"/>
  <c r="T254" i="2"/>
  <c r="R254" i="2"/>
  <c r="P254" i="2"/>
  <c r="BK254" i="2"/>
  <c r="J254" i="2"/>
  <c r="BE254" i="2"/>
  <c r="BI248" i="2"/>
  <c r="BH248" i="2"/>
  <c r="BG248" i="2"/>
  <c r="BF248" i="2"/>
  <c r="T248" i="2"/>
  <c r="R248" i="2"/>
  <c r="R240" i="2" s="1"/>
  <c r="P248" i="2"/>
  <c r="BK248" i="2"/>
  <c r="J248" i="2"/>
  <c r="BE248" i="2"/>
  <c r="BI246" i="2"/>
  <c r="BH246" i="2"/>
  <c r="BG246" i="2"/>
  <c r="BF246" i="2"/>
  <c r="T246" i="2"/>
  <c r="R246" i="2"/>
  <c r="P246" i="2"/>
  <c r="BK246" i="2"/>
  <c r="J246" i="2"/>
  <c r="BE246" i="2"/>
  <c r="BI241" i="2"/>
  <c r="BH241" i="2"/>
  <c r="BG241" i="2"/>
  <c r="BF241" i="2"/>
  <c r="T241" i="2"/>
  <c r="T240" i="2"/>
  <c r="R241" i="2"/>
  <c r="P241" i="2"/>
  <c r="P240" i="2" s="1"/>
  <c r="BK241" i="2"/>
  <c r="J241" i="2"/>
  <c r="BE241" i="2" s="1"/>
  <c r="BI237" i="2"/>
  <c r="BH237" i="2"/>
  <c r="BG237" i="2"/>
  <c r="BF237" i="2"/>
  <c r="T237" i="2"/>
  <c r="R237" i="2"/>
  <c r="P237" i="2"/>
  <c r="BK237" i="2"/>
  <c r="J237" i="2"/>
  <c r="BE237" i="2"/>
  <c r="BI235" i="2"/>
  <c r="BH235" i="2"/>
  <c r="BG235" i="2"/>
  <c r="BF235" i="2"/>
  <c r="T235" i="2"/>
  <c r="R235" i="2"/>
  <c r="P235" i="2"/>
  <c r="BK235" i="2"/>
  <c r="J235" i="2"/>
  <c r="BE235" i="2" s="1"/>
  <c r="BI234" i="2"/>
  <c r="BH234" i="2"/>
  <c r="BG234" i="2"/>
  <c r="BF234" i="2"/>
  <c r="T234" i="2"/>
  <c r="R234" i="2"/>
  <c r="P234" i="2"/>
  <c r="BK234" i="2"/>
  <c r="J234" i="2"/>
  <c r="BE234" i="2"/>
  <c r="BI232" i="2"/>
  <c r="BH232" i="2"/>
  <c r="BG232" i="2"/>
  <c r="BF232" i="2"/>
  <c r="T232" i="2"/>
  <c r="R232" i="2"/>
  <c r="P232" i="2"/>
  <c r="BK232" i="2"/>
  <c r="J232" i="2"/>
  <c r="BE232" i="2" s="1"/>
  <c r="BI229" i="2"/>
  <c r="BH229" i="2"/>
  <c r="BG229" i="2"/>
  <c r="BF229" i="2"/>
  <c r="T229" i="2"/>
  <c r="R229" i="2"/>
  <c r="P229" i="2"/>
  <c r="BK229" i="2"/>
  <c r="J229" i="2"/>
  <c r="BE229" i="2"/>
  <c r="BI227" i="2"/>
  <c r="BH227" i="2"/>
  <c r="BG227" i="2"/>
  <c r="BF227" i="2"/>
  <c r="T227" i="2"/>
  <c r="R227" i="2"/>
  <c r="P227" i="2"/>
  <c r="BK227" i="2"/>
  <c r="J227" i="2"/>
  <c r="BE227" i="2" s="1"/>
  <c r="BI225" i="2"/>
  <c r="BH225" i="2"/>
  <c r="BG225" i="2"/>
  <c r="BF225" i="2"/>
  <c r="T225" i="2"/>
  <c r="R225" i="2"/>
  <c r="P225" i="2"/>
  <c r="BK225" i="2"/>
  <c r="J225" i="2"/>
  <c r="BE225" i="2"/>
  <c r="BI219" i="2"/>
  <c r="BH219" i="2"/>
  <c r="BG219" i="2"/>
  <c r="BF219" i="2"/>
  <c r="T219" i="2"/>
  <c r="R219" i="2"/>
  <c r="P219" i="2"/>
  <c r="BK219" i="2"/>
  <c r="J219" i="2"/>
  <c r="BE219" i="2" s="1"/>
  <c r="BI217" i="2"/>
  <c r="BH217" i="2"/>
  <c r="BG217" i="2"/>
  <c r="BF217" i="2"/>
  <c r="T217" i="2"/>
  <c r="R217" i="2"/>
  <c r="P217" i="2"/>
  <c r="BK217" i="2"/>
  <c r="J217" i="2"/>
  <c r="BE217" i="2"/>
  <c r="BI214" i="2"/>
  <c r="BH214" i="2"/>
  <c r="BG214" i="2"/>
  <c r="BF214" i="2"/>
  <c r="T214" i="2"/>
  <c r="R214" i="2"/>
  <c r="P214" i="2"/>
  <c r="BK214" i="2"/>
  <c r="J214" i="2"/>
  <c r="BE214" i="2" s="1"/>
  <c r="BI212" i="2"/>
  <c r="BH212" i="2"/>
  <c r="BG212" i="2"/>
  <c r="BF212" i="2"/>
  <c r="T212" i="2"/>
  <c r="R212" i="2"/>
  <c r="P212" i="2"/>
  <c r="BK212" i="2"/>
  <c r="J212" i="2"/>
  <c r="BE212" i="2"/>
  <c r="BI210" i="2"/>
  <c r="BH210" i="2"/>
  <c r="BG210" i="2"/>
  <c r="BF210" i="2"/>
  <c r="T210" i="2"/>
  <c r="R210" i="2"/>
  <c r="P210" i="2"/>
  <c r="BK210" i="2"/>
  <c r="J210" i="2"/>
  <c r="BE210" i="2" s="1"/>
  <c r="BI208" i="2"/>
  <c r="BH208" i="2"/>
  <c r="BG208" i="2"/>
  <c r="BF208" i="2"/>
  <c r="T208" i="2"/>
  <c r="R208" i="2"/>
  <c r="P208" i="2"/>
  <c r="P193" i="2" s="1"/>
  <c r="BK208" i="2"/>
  <c r="J208" i="2"/>
  <c r="BE208" i="2"/>
  <c r="BI200" i="2"/>
  <c r="BH200" i="2"/>
  <c r="BG200" i="2"/>
  <c r="BF200" i="2"/>
  <c r="T200" i="2"/>
  <c r="T193" i="2" s="1"/>
  <c r="R200" i="2"/>
  <c r="P200" i="2"/>
  <c r="BK200" i="2"/>
  <c r="J200" i="2"/>
  <c r="BE200" i="2" s="1"/>
  <c r="BI194" i="2"/>
  <c r="BH194" i="2"/>
  <c r="BG194" i="2"/>
  <c r="BF194" i="2"/>
  <c r="T194" i="2"/>
  <c r="R194" i="2"/>
  <c r="R193" i="2"/>
  <c r="P194" i="2"/>
  <c r="BK194" i="2"/>
  <c r="BK193" i="2"/>
  <c r="J193" i="2" s="1"/>
  <c r="J68" i="2" s="1"/>
  <c r="J194" i="2"/>
  <c r="BE194" i="2" s="1"/>
  <c r="BI190" i="2"/>
  <c r="BH190" i="2"/>
  <c r="BG190" i="2"/>
  <c r="BF190" i="2"/>
  <c r="T190" i="2"/>
  <c r="T189" i="2"/>
  <c r="R190" i="2"/>
  <c r="R189" i="2" s="1"/>
  <c r="P190" i="2"/>
  <c r="P189" i="2"/>
  <c r="BK190" i="2"/>
  <c r="BK189" i="2" s="1"/>
  <c r="J189" i="2" s="1"/>
  <c r="J67" i="2" s="1"/>
  <c r="J190" i="2"/>
  <c r="BE190" i="2"/>
  <c r="BI186" i="2"/>
  <c r="BH186" i="2"/>
  <c r="BG186" i="2"/>
  <c r="BF186" i="2"/>
  <c r="T186" i="2"/>
  <c r="R186" i="2"/>
  <c r="P186" i="2"/>
  <c r="BK186" i="2"/>
  <c r="J186" i="2"/>
  <c r="BE186" i="2" s="1"/>
  <c r="BI184" i="2"/>
  <c r="BH184" i="2"/>
  <c r="BG184" i="2"/>
  <c r="BF184" i="2"/>
  <c r="T184" i="2"/>
  <c r="R184" i="2"/>
  <c r="P184" i="2"/>
  <c r="BK184" i="2"/>
  <c r="J184" i="2"/>
  <c r="BE184" i="2"/>
  <c r="BI181" i="2"/>
  <c r="BH181" i="2"/>
  <c r="BG181" i="2"/>
  <c r="BF181" i="2"/>
  <c r="T181" i="2"/>
  <c r="R181" i="2"/>
  <c r="P181" i="2"/>
  <c r="BK181" i="2"/>
  <c r="J181" i="2"/>
  <c r="BE181" i="2"/>
  <c r="BI178" i="2"/>
  <c r="BH178" i="2"/>
  <c r="BG178" i="2"/>
  <c r="BF178" i="2"/>
  <c r="T178" i="2"/>
  <c r="R178" i="2"/>
  <c r="P178" i="2"/>
  <c r="BK178" i="2"/>
  <c r="J178" i="2"/>
  <c r="BE178" i="2"/>
  <c r="BI175" i="2"/>
  <c r="BH175" i="2"/>
  <c r="BG175" i="2"/>
  <c r="BF175" i="2"/>
  <c r="T175" i="2"/>
  <c r="R175" i="2"/>
  <c r="P175" i="2"/>
  <c r="BK175" i="2"/>
  <c r="J175" i="2"/>
  <c r="BE175" i="2"/>
  <c r="BI173" i="2"/>
  <c r="BH173" i="2"/>
  <c r="BG173" i="2"/>
  <c r="BF173" i="2"/>
  <c r="T173" i="2"/>
  <c r="R173" i="2"/>
  <c r="P173" i="2"/>
  <c r="BK173" i="2"/>
  <c r="J173" i="2"/>
  <c r="BE173" i="2"/>
  <c r="BI170" i="2"/>
  <c r="BH170" i="2"/>
  <c r="BG170" i="2"/>
  <c r="BF170" i="2"/>
  <c r="T170" i="2"/>
  <c r="R170" i="2"/>
  <c r="P170" i="2"/>
  <c r="BK170" i="2"/>
  <c r="J170" i="2"/>
  <c r="BE170" i="2"/>
  <c r="BI162" i="2"/>
  <c r="BH162" i="2"/>
  <c r="BG162" i="2"/>
  <c r="BF162" i="2"/>
  <c r="T162" i="2"/>
  <c r="R162" i="2"/>
  <c r="P162" i="2"/>
  <c r="BK162" i="2"/>
  <c r="J162" i="2"/>
  <c r="BE162" i="2" s="1"/>
  <c r="BI160" i="2"/>
  <c r="BH160" i="2"/>
  <c r="BG160" i="2"/>
  <c r="BF160" i="2"/>
  <c r="T160" i="2"/>
  <c r="R160" i="2"/>
  <c r="P160" i="2"/>
  <c r="BK160" i="2"/>
  <c r="J160" i="2"/>
  <c r="BE160" i="2" s="1"/>
  <c r="BI157" i="2"/>
  <c r="BH157" i="2"/>
  <c r="BG157" i="2"/>
  <c r="BF157" i="2"/>
  <c r="T157" i="2"/>
  <c r="R157" i="2"/>
  <c r="P157" i="2"/>
  <c r="BK157" i="2"/>
  <c r="J157" i="2"/>
  <c r="BE157" i="2" s="1"/>
  <c r="BI154" i="2"/>
  <c r="BH154" i="2"/>
  <c r="BG154" i="2"/>
  <c r="BF154" i="2"/>
  <c r="T154" i="2"/>
  <c r="R154" i="2"/>
  <c r="P154" i="2"/>
  <c r="BK154" i="2"/>
  <c r="J154" i="2"/>
  <c r="BE154" i="2"/>
  <c r="BI145" i="2"/>
  <c r="BH145" i="2"/>
  <c r="BG145" i="2"/>
  <c r="BF145" i="2"/>
  <c r="T145" i="2"/>
  <c r="R145" i="2"/>
  <c r="P145" i="2"/>
  <c r="BK145" i="2"/>
  <c r="J145" i="2"/>
  <c r="BE145" i="2" s="1"/>
  <c r="BI136" i="2"/>
  <c r="BH136" i="2"/>
  <c r="BG136" i="2"/>
  <c r="BF136" i="2"/>
  <c r="T136" i="2"/>
  <c r="R136" i="2"/>
  <c r="P136" i="2"/>
  <c r="BK136" i="2"/>
  <c r="J136" i="2"/>
  <c r="BE136" i="2"/>
  <c r="BI127" i="2"/>
  <c r="BH127" i="2"/>
  <c r="BG127" i="2"/>
  <c r="BF127" i="2"/>
  <c r="T127" i="2"/>
  <c r="T99" i="2" s="1"/>
  <c r="R127" i="2"/>
  <c r="P127" i="2"/>
  <c r="BK127" i="2"/>
  <c r="J127" i="2"/>
  <c r="BE127" i="2" s="1"/>
  <c r="BI118" i="2"/>
  <c r="BH118" i="2"/>
  <c r="BG118" i="2"/>
  <c r="BF118" i="2"/>
  <c r="T118" i="2"/>
  <c r="R118" i="2"/>
  <c r="P118" i="2"/>
  <c r="BK118" i="2"/>
  <c r="J118" i="2"/>
  <c r="BE118" i="2"/>
  <c r="BI109" i="2"/>
  <c r="BH109" i="2"/>
  <c r="BG109" i="2"/>
  <c r="BF109" i="2"/>
  <c r="T109" i="2"/>
  <c r="R109" i="2"/>
  <c r="R99" i="2" s="1"/>
  <c r="P109" i="2"/>
  <c r="BK109" i="2"/>
  <c r="J109" i="2"/>
  <c r="BE109" i="2" s="1"/>
  <c r="BI100" i="2"/>
  <c r="BH100" i="2"/>
  <c r="BG100" i="2"/>
  <c r="BF100" i="2"/>
  <c r="J35" i="2"/>
  <c r="AW54" i="1" s="1"/>
  <c r="T100" i="2"/>
  <c r="R100" i="2"/>
  <c r="P100" i="2"/>
  <c r="P99" i="2" s="1"/>
  <c r="BK100" i="2"/>
  <c r="J100" i="2"/>
  <c r="BE100" i="2" s="1"/>
  <c r="J93" i="2"/>
  <c r="F93" i="2"/>
  <c r="F91" i="2"/>
  <c r="E89" i="2"/>
  <c r="J59" i="2"/>
  <c r="F59" i="2"/>
  <c r="F57" i="2"/>
  <c r="E55" i="2"/>
  <c r="J22" i="2"/>
  <c r="E22" i="2"/>
  <c r="F94" i="2" s="1"/>
  <c r="J21" i="2"/>
  <c r="J16" i="2"/>
  <c r="J91" i="2" s="1"/>
  <c r="E7" i="2"/>
  <c r="E49" i="2" s="1"/>
  <c r="AS59" i="1"/>
  <c r="AS57" i="1"/>
  <c r="AS53" i="1"/>
  <c r="L47" i="1"/>
  <c r="AM46" i="1"/>
  <c r="L46" i="1"/>
  <c r="AM44" i="1"/>
  <c r="L44" i="1"/>
  <c r="L42" i="1"/>
  <c r="L41" i="1"/>
  <c r="R98" i="4" l="1"/>
  <c r="R97" i="4" s="1"/>
  <c r="R86" i="7"/>
  <c r="BK99" i="2"/>
  <c r="J99" i="2" s="1"/>
  <c r="J66" i="2" s="1"/>
  <c r="F37" i="2"/>
  <c r="BC54" i="1" s="1"/>
  <c r="BK280" i="2"/>
  <c r="J280" i="2" s="1"/>
  <c r="J73" i="2" s="1"/>
  <c r="J89" i="3"/>
  <c r="F92" i="3"/>
  <c r="T97" i="3"/>
  <c r="R148" i="3"/>
  <c r="T190" i="3"/>
  <c r="BK190" i="3"/>
  <c r="J190" i="3" s="1"/>
  <c r="J70" i="3" s="1"/>
  <c r="R190" i="3"/>
  <c r="F35" i="4"/>
  <c r="BA56" i="1" s="1"/>
  <c r="R211" i="4"/>
  <c r="R210" i="4" s="1"/>
  <c r="J80" i="7"/>
  <c r="J33" i="7"/>
  <c r="AW61" i="1" s="1"/>
  <c r="T99" i="7"/>
  <c r="BK240" i="2"/>
  <c r="J240" i="2" s="1"/>
  <c r="J70" i="2" s="1"/>
  <c r="AS52" i="1"/>
  <c r="AS51" i="1" s="1"/>
  <c r="J57" i="2"/>
  <c r="F38" i="2"/>
  <c r="BD54" i="1" s="1"/>
  <c r="BD53" i="1" s="1"/>
  <c r="R231" i="2"/>
  <c r="BK231" i="2"/>
  <c r="J231" i="2" s="1"/>
  <c r="J69" i="2" s="1"/>
  <c r="P97" i="3"/>
  <c r="F35" i="3"/>
  <c r="BA55" i="1" s="1"/>
  <c r="F38" i="3"/>
  <c r="BD55" i="1" s="1"/>
  <c r="BK148" i="3"/>
  <c r="J148" i="3" s="1"/>
  <c r="J68" i="3" s="1"/>
  <c r="T148" i="3"/>
  <c r="P148" i="3"/>
  <c r="P190" i="3"/>
  <c r="F38" i="4"/>
  <c r="BD56" i="1" s="1"/>
  <c r="F87" i="5"/>
  <c r="R91" i="6"/>
  <c r="R90" i="6" s="1"/>
  <c r="R89" i="6" s="1"/>
  <c r="BK107" i="6"/>
  <c r="J107" i="6" s="1"/>
  <c r="J64" i="6" s="1"/>
  <c r="R107" i="6"/>
  <c r="J32" i="7"/>
  <c r="AV61" i="1" s="1"/>
  <c r="AT61" i="1" s="1"/>
  <c r="P98" i="2"/>
  <c r="P97" i="2" s="1"/>
  <c r="AU54" i="1" s="1"/>
  <c r="J34" i="4"/>
  <c r="AV56" i="1" s="1"/>
  <c r="F34" i="5"/>
  <c r="AZ58" i="1" s="1"/>
  <c r="AZ57" i="1" s="1"/>
  <c r="AV57" i="1" s="1"/>
  <c r="J32" i="6"/>
  <c r="AV60" i="1" s="1"/>
  <c r="F36" i="2"/>
  <c r="BB54" i="1" s="1"/>
  <c r="BB53" i="1" s="1"/>
  <c r="AX53" i="1" s="1"/>
  <c r="T231" i="2"/>
  <c r="T98" i="2" s="1"/>
  <c r="T97" i="2" s="1"/>
  <c r="P231" i="2"/>
  <c r="R97" i="3"/>
  <c r="F36" i="3"/>
  <c r="BB55" i="1" s="1"/>
  <c r="BK97" i="3"/>
  <c r="F37" i="3"/>
  <c r="BC55" i="1" s="1"/>
  <c r="T181" i="3"/>
  <c r="T96" i="3" s="1"/>
  <c r="T95" i="3" s="1"/>
  <c r="P181" i="3"/>
  <c r="P98" i="4"/>
  <c r="P97" i="4" s="1"/>
  <c r="AU56" i="1" s="1"/>
  <c r="T98" i="4"/>
  <c r="T97" i="4" s="1"/>
  <c r="F37" i="4"/>
  <c r="BC56" i="1" s="1"/>
  <c r="BK170" i="4"/>
  <c r="J170" i="4" s="1"/>
  <c r="J69" i="4" s="1"/>
  <c r="R170" i="4"/>
  <c r="J35" i="5"/>
  <c r="AW58" i="1" s="1"/>
  <c r="E77" i="6"/>
  <c r="F83" i="7"/>
  <c r="T87" i="7"/>
  <c r="J34" i="2"/>
  <c r="AV54" i="1" s="1"/>
  <c r="AT54" i="1" s="1"/>
  <c r="F34" i="2"/>
  <c r="AZ54" i="1" s="1"/>
  <c r="AT57" i="1"/>
  <c r="R98" i="2"/>
  <c r="R97" i="2" s="1"/>
  <c r="BK98" i="2"/>
  <c r="F34" i="3"/>
  <c r="AZ55" i="1" s="1"/>
  <c r="J97" i="3"/>
  <c r="J66" i="3" s="1"/>
  <c r="E83" i="2"/>
  <c r="BK279" i="2"/>
  <c r="J279" i="2" s="1"/>
  <c r="J72" i="2" s="1"/>
  <c r="F60" i="2"/>
  <c r="F35" i="2"/>
  <c r="BA54" i="1" s="1"/>
  <c r="E49" i="3"/>
  <c r="BK99" i="4"/>
  <c r="J34" i="5"/>
  <c r="AV58" i="1" s="1"/>
  <c r="AT58" i="1" s="1"/>
  <c r="T92" i="5"/>
  <c r="T91" i="5" s="1"/>
  <c r="T90" i="5" s="1"/>
  <c r="BK91" i="6"/>
  <c r="J33" i="6"/>
  <c r="AW60" i="1" s="1"/>
  <c r="AT60" i="1" s="1"/>
  <c r="F36" i="7"/>
  <c r="BD61" i="1" s="1"/>
  <c r="BD59" i="1" s="1"/>
  <c r="P87" i="7"/>
  <c r="BK99" i="7"/>
  <c r="J99" i="7" s="1"/>
  <c r="J62" i="7" s="1"/>
  <c r="P100" i="7"/>
  <c r="P99" i="7" s="1"/>
  <c r="J34" i="3"/>
  <c r="AV55" i="1" s="1"/>
  <c r="AT55" i="1" s="1"/>
  <c r="J57" i="4"/>
  <c r="J35" i="4"/>
  <c r="AW56" i="1" s="1"/>
  <c r="AT56" i="1" s="1"/>
  <c r="F38" i="5"/>
  <c r="BD58" i="1" s="1"/>
  <c r="BD57" i="1" s="1"/>
  <c r="P92" i="5"/>
  <c r="P91" i="5" s="1"/>
  <c r="P90" i="5" s="1"/>
  <c r="AU58" i="1" s="1"/>
  <c r="AU57" i="1" s="1"/>
  <c r="F36" i="5"/>
  <c r="BB58" i="1" s="1"/>
  <c r="BB57" i="1" s="1"/>
  <c r="AX57" i="1" s="1"/>
  <c r="F56" i="6"/>
  <c r="F86" i="6"/>
  <c r="F32" i="6"/>
  <c r="AZ60" i="1" s="1"/>
  <c r="P90" i="6"/>
  <c r="P89" i="6" s="1"/>
  <c r="AU60" i="1" s="1"/>
  <c r="T90" i="6"/>
  <c r="T89" i="6" s="1"/>
  <c r="F32" i="7"/>
  <c r="AZ61" i="1" s="1"/>
  <c r="BK91" i="5"/>
  <c r="J92" i="5"/>
  <c r="J66" i="5" s="1"/>
  <c r="F34" i="7"/>
  <c r="BB61" i="1" s="1"/>
  <c r="BB59" i="1" s="1"/>
  <c r="AX59" i="1" s="1"/>
  <c r="J211" i="4"/>
  <c r="J73" i="4" s="1"/>
  <c r="BK210" i="4"/>
  <c r="J210" i="4" s="1"/>
  <c r="J72" i="4" s="1"/>
  <c r="J53" i="6"/>
  <c r="J83" i="6"/>
  <c r="F35" i="6"/>
  <c r="BC60" i="1" s="1"/>
  <c r="BC59" i="1" s="1"/>
  <c r="AY59" i="1" s="1"/>
  <c r="F33" i="6"/>
  <c r="BA60" i="1" s="1"/>
  <c r="BA59" i="1" s="1"/>
  <c r="AW59" i="1" s="1"/>
  <c r="BD52" i="1" l="1"/>
  <c r="BD51" i="1" s="1"/>
  <c r="W30" i="1" s="1"/>
  <c r="BK96" i="3"/>
  <c r="T86" i="7"/>
  <c r="BA53" i="1"/>
  <c r="AW53" i="1" s="1"/>
  <c r="AZ53" i="1"/>
  <c r="R96" i="3"/>
  <c r="R95" i="3" s="1"/>
  <c r="P96" i="3"/>
  <c r="P95" i="3" s="1"/>
  <c r="AU55" i="1" s="1"/>
  <c r="AU53" i="1" s="1"/>
  <c r="AU52" i="1" s="1"/>
  <c r="BC53" i="1"/>
  <c r="J99" i="4"/>
  <c r="J66" i="4" s="1"/>
  <c r="BK98" i="4"/>
  <c r="J91" i="6"/>
  <c r="J62" i="6" s="1"/>
  <c r="BK90" i="6"/>
  <c r="J91" i="5"/>
  <c r="J65" i="5" s="1"/>
  <c r="BK90" i="5"/>
  <c r="J90" i="5" s="1"/>
  <c r="P86" i="7"/>
  <c r="AU61" i="1" s="1"/>
  <c r="AU59" i="1" s="1"/>
  <c r="BA52" i="1"/>
  <c r="J96" i="3"/>
  <c r="J65" i="3" s="1"/>
  <c r="BK95" i="3"/>
  <c r="J95" i="3" s="1"/>
  <c r="BK86" i="7"/>
  <c r="J86" i="7" s="1"/>
  <c r="AZ59" i="1"/>
  <c r="AV59" i="1" s="1"/>
  <c r="AT59" i="1" s="1"/>
  <c r="BK97" i="2"/>
  <c r="J97" i="2" s="1"/>
  <c r="J98" i="2"/>
  <c r="J65" i="2" s="1"/>
  <c r="BB52" i="1"/>
  <c r="AV53" i="1"/>
  <c r="AZ52" i="1"/>
  <c r="AT53" i="1" l="1"/>
  <c r="AU51" i="1"/>
  <c r="AY53" i="1"/>
  <c r="BC52" i="1"/>
  <c r="AV52" i="1"/>
  <c r="AZ51" i="1"/>
  <c r="BK97" i="4"/>
  <c r="J97" i="4" s="1"/>
  <c r="J98" i="4"/>
  <c r="J65" i="4" s="1"/>
  <c r="J64" i="3"/>
  <c r="J31" i="3"/>
  <c r="AX52" i="1"/>
  <c r="BB51" i="1"/>
  <c r="J60" i="7"/>
  <c r="J29" i="7"/>
  <c r="BK89" i="6"/>
  <c r="J89" i="6" s="1"/>
  <c r="J90" i="6"/>
  <c r="J61" i="6" s="1"/>
  <c r="J64" i="2"/>
  <c r="J31" i="2"/>
  <c r="AW52" i="1"/>
  <c r="BA51" i="1"/>
  <c r="J64" i="5"/>
  <c r="J31" i="5"/>
  <c r="AY52" i="1" l="1"/>
  <c r="BC51" i="1"/>
  <c r="W27" i="1"/>
  <c r="AW51" i="1"/>
  <c r="AK27" i="1" s="1"/>
  <c r="AX51" i="1"/>
  <c r="W28" i="1"/>
  <c r="W26" i="1"/>
  <c r="AV51" i="1"/>
  <c r="J60" i="6"/>
  <c r="J29" i="6"/>
  <c r="J64" i="4"/>
  <c r="J31" i="4"/>
  <c r="AT52" i="1"/>
  <c r="J40" i="5"/>
  <c r="AG58" i="1"/>
  <c r="AG54" i="1"/>
  <c r="J40" i="2"/>
  <c r="AG61" i="1"/>
  <c r="AN61" i="1" s="1"/>
  <c r="J38" i="7"/>
  <c r="J40" i="3"/>
  <c r="AG55" i="1"/>
  <c r="AN55" i="1" s="1"/>
  <c r="AY51" i="1" l="1"/>
  <c r="W29" i="1"/>
  <c r="AG56" i="1"/>
  <c r="AN56" i="1" s="1"/>
  <c r="J40" i="4"/>
  <c r="AT51" i="1"/>
  <c r="AK26" i="1"/>
  <c r="AN58" i="1"/>
  <c r="AG57" i="1"/>
  <c r="AN57" i="1" s="1"/>
  <c r="J38" i="6"/>
  <c r="AG60" i="1"/>
  <c r="AG53" i="1"/>
  <c r="AN54" i="1"/>
  <c r="AG59" i="1" l="1"/>
  <c r="AN59" i="1" s="1"/>
  <c r="AN60" i="1"/>
  <c r="AG52" i="1"/>
  <c r="AN53" i="1"/>
  <c r="AN52" i="1" l="1"/>
  <c r="AG51" i="1"/>
  <c r="AN51" i="1" l="1"/>
  <c r="AK23" i="1"/>
  <c r="AK32" i="1" s="1"/>
</calcChain>
</file>

<file path=xl/sharedStrings.xml><?xml version="1.0" encoding="utf-8"?>
<sst xmlns="http://schemas.openxmlformats.org/spreadsheetml/2006/main" count="7254" uniqueCount="896">
  <si>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</si>
  <si>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</si>
  <si>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</si>
  <si>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</si>
  <si>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</si>
  <si>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</si>
  <si>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</si>
  <si>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{2ee417d0-0c48-4051-81c9-6db12c7abb4a}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</si>
  <si>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</si>
  <si>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</si>
  <si>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</si>
  <si>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</si>
  <si>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</si>
  <si>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</si>
  <si>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</si>
  <si>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</si>
  <si>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K3-1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</si>
  <si>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</si>
  <si>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</si>
  <si>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Rekonstrukce chodníků na ul. Dukelská, Šenov u Nového Jičína</t>
  </si>
  <si>
    <t>KSO:</t>
  </si>
  <si>
    <t/>
  </si>
  <si>
    <t>CC-CZ:</t>
  </si>
  <si>
    <t>Místo:</t>
  </si>
  <si>
    <t>Šenov u Nového Jičína</t>
  </si>
  <si>
    <t>Datum:</t>
  </si>
  <si>
    <t>28. 2. 2018</t>
  </si>
  <si>
    <t>Zadavatel:</t>
  </si>
  <si>
    <t>IČ:</t>
  </si>
  <si>
    <t>60798432</t>
  </si>
  <si>
    <t>Obec Šenov u Nového Jičína</t>
  </si>
  <si>
    <t>DIČ:</t>
  </si>
  <si>
    <t>CZ60798432</t>
  </si>
  <si>
    <t>Uchazeč:</t>
  </si>
  <si>
    <t>Vyplň údaj</t>
  </si>
  <si>
    <t>Projektant:</t>
  </si>
  <si>
    <t>04325630</t>
  </si>
  <si>
    <t>Ing. Marek Milich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</si>
  <si>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</si>
  <si>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</si>
  <si>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</si>
  <si>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</si>
  <si>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</si>
  <si>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</si>
  <si>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</si>
  <si>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</si>
  <si>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</si>
  <si>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</si>
  <si>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</si>
  <si>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</si>
  <si>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</si>
  <si>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</si>
  <si>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</si>
  <si>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</si>
  <si>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</si>
  <si>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</si>
  <si>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</si>
  <si>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</si>
  <si>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</si>
  <si>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</si>
  <si>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</si>
  <si>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</si>
  <si>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</si>
  <si>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</si>
  <si>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</si>
  <si>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</si>
  <si>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</si>
  <si>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</si>
  <si>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</si>
  <si>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</si>
  <si>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</si>
  <si>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</si>
  <si>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</si>
  <si>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</si>
  <si>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</si>
  <si>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</si>
  <si>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</si>
  <si>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</si>
  <si>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</si>
  <si>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1</t>
  </si>
  <si>
    <t>Způsobilé výdaje Části III.</t>
  </si>
  <si>
    <t>STA</t>
  </si>
  <si>
    <t>{ab47c186-7749-40cd-ad2f-04c23fa36788}</t>
  </si>
  <si>
    <t>2</t>
  </si>
  <si>
    <t>1a)</t>
  </si>
  <si>
    <t>Hlavní aktivity Části III.</t>
  </si>
  <si>
    <t>Soupis</t>
  </si>
  <si>
    <t>{0830cfaf-6d86-4538-b75c-81b68c08f9fa}</t>
  </si>
  <si>
    <t>/</t>
  </si>
  <si>
    <t>SO 01</t>
  </si>
  <si>
    <t>Část a) Začátek úseku - nástupiště</t>
  </si>
  <si>
    <t>3</t>
  </si>
  <si>
    <t>{e16504a2-0a67-44f5-b904-b8f21017e6c1}</t>
  </si>
  <si>
    <t>SO 03</t>
  </si>
  <si>
    <t>Část c) Nástupiště - křižovatka</t>
  </si>
  <si>
    <t>{8142e8b2-f1a1-42f9-83dd-091101c544fb}</t>
  </si>
  <si>
    <t>SO 04</t>
  </si>
  <si>
    <t>Část d) Křižovatka - konec úseku</t>
  </si>
  <si>
    <t>{06efe94c-3e7a-4e62-a46d-b57ed9c31551}</t>
  </si>
  <si>
    <t>1b)</t>
  </si>
  <si>
    <t>Vedlejší aktivity Části III.</t>
  </si>
  <si>
    <t>{51df95db-b8e4-4a22-91ca-7f48e2c8f623}</t>
  </si>
  <si>
    <t>SO 05</t>
  </si>
  <si>
    <t>Dopravní značení</t>
  </si>
  <si>
    <t>{da0675c5-4544-4a8f-978b-e89c453b7d4c}</t>
  </si>
  <si>
    <t>Nezpůsobilé výdaje Části III.</t>
  </si>
  <si>
    <t>{b27e3b85-4c16-4f14-a280-66f7c63a046f}</t>
  </si>
  <si>
    <t>SO 02</t>
  </si>
  <si>
    <t>Část b) Prostor nástupiště</t>
  </si>
  <si>
    <t>{6d1036e5-0bc4-4daa-b9b8-3dd27ebccbd0}</t>
  </si>
  <si>
    <t>VRN</t>
  </si>
  <si>
    <t>{969d3d61-c70b-45ac-850c-9a2f2b2332b8}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</si>
  <si>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</si>
  <si>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</si>
  <si>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</si>
  <si>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</si>
  <si>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</si>
  <si>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</si>
  <si>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</si>
  <si>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1 - Způsobilé výdaje Části III.</t>
  </si>
  <si>
    <t>Soupis:</t>
  </si>
  <si>
    <t>1a) - Hlavní aktivity Části III.</t>
  </si>
  <si>
    <t>Úroveň 3:</t>
  </si>
  <si>
    <t>SO 01 - Část a) Začátek úseku - nástupiště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</si>
  <si>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</si>
  <si>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</si>
  <si>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</si>
  <si>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</si>
  <si>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</si>
  <si>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</si>
  <si>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</si>
  <si>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</si>
  <si>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</si>
  <si>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</si>
  <si>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</si>
  <si>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</si>
  <si>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M - Práce a dodávky M</t>
  </si>
  <si>
    <t xml:space="preserve">    46-M - Zemní práce při extr.mont.pracích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</si>
  <si>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</si>
  <si>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</si>
  <si>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</si>
  <si>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</si>
  <si>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</si>
  <si>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</si>
  <si>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</si>
  <si>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</si>
  <si>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</si>
  <si>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</si>
  <si>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</si>
  <si>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</si>
  <si>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</si>
  <si>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</si>
  <si>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</si>
  <si>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</si>
  <si>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</si>
  <si>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</si>
  <si>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</si>
  <si>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113107111</t>
  </si>
  <si>
    <t>Odstranění podkladů nebo krytů s přemístěním hmot na skládku na vzdálenost do 3 m nebo s naložením na dopravní prostředek v ploše jednotlivě do 50 m2 z kameniva těženého, o tl. vrstvy do 100 mm</t>
  </si>
  <si>
    <t>m2</t>
  </si>
  <si>
    <t>CS ÚRS 2017 01</t>
  </si>
  <si>
    <t>4</t>
  </si>
  <si>
    <t>1340338891</t>
  </si>
  <si>
    <t>VV</t>
  </si>
  <si>
    <t>štěrk 0/22 tl. 100 mm</t>
  </si>
  <si>
    <t>14,7*2,55</t>
  </si>
  <si>
    <t>16,05*2,15</t>
  </si>
  <si>
    <t>57,45*2,15</t>
  </si>
  <si>
    <t>7,30*2,15/2</t>
  </si>
  <si>
    <t>Mezisoučet</t>
  </si>
  <si>
    <t>"sonda 2 - předpokládané množství 50% z celkové plochy úseku C2a" 203,359/2</t>
  </si>
  <si>
    <t>101,68</t>
  </si>
  <si>
    <t>113107112</t>
  </si>
  <si>
    <t>Odstranění podkladů nebo krytů s přemístěním hmot na skládku na vzdálenost do 3 m nebo s naložením na dopravní prostředek v ploše jednotlivě do 50 m2 z kameniva těženého, o tl. vrstvy přes 100 do 200 mm</t>
  </si>
  <si>
    <t>2048791100</t>
  </si>
  <si>
    <t>štěrk 0/22 tl. 150 mm</t>
  </si>
  <si>
    <t>113107123</t>
  </si>
  <si>
    <t>Odstranění podkladů nebo krytů s přemístěním hmot na skládku na vzdálenost do 3 m nebo s naložením na dopravní prostředek v ploše jednotlivě do 50 m2 z kameniva hrubého drceného, o tl. vrstvy přes 200 do 300 mm</t>
  </si>
  <si>
    <t>-1486819614</t>
  </si>
  <si>
    <t>kamenivo 2/5 tl. 250 mm</t>
  </si>
  <si>
    <t>"sonda 3 - předpokládané množství 50% z celkové plochy úseku C2a" 203,359/2</t>
  </si>
  <si>
    <t>113107130</t>
  </si>
  <si>
    <t>Odstranění podkladů nebo krytů s přemístěním hmot na skládku na vzdálenost do 3 m nebo s naložením na dopravní prostředek v ploše jednotlivě do 50 m2 z betonu prostého, o tl. vrstvy do 100 mm</t>
  </si>
  <si>
    <t>1789241762</t>
  </si>
  <si>
    <t>beton tl. 40 mm</t>
  </si>
  <si>
    <t>5</t>
  </si>
  <si>
    <t>113107181</t>
  </si>
  <si>
    <t>Odstranění podkladů nebo krytů s přemístěním hmot na skládku na vzdálenost do 20 m nebo s naložením na dopravní prostředek v ploše jednotlivě přes 50 m2 do 200 m2 živičných, o tl. vrstvy do 50 mm</t>
  </si>
  <si>
    <t>1943953789</t>
  </si>
  <si>
    <t>asfalt tl. 30 mm</t>
  </si>
  <si>
    <t>6</t>
  </si>
  <si>
    <t>113107182</t>
  </si>
  <si>
    <t>Odstranění podkladů nebo krytů s přemístěním hmot na skládku na vzdálenost do 20 m nebo s naložením na dopravní prostředek v ploše jednotlivě přes 50 m2 do 200 m2 živičných, o tl. vrstvy přes 50 do 100 mm</t>
  </si>
  <si>
    <t>976977808</t>
  </si>
  <si>
    <t>asfalt tl. 70 mm</t>
  </si>
  <si>
    <t>7</t>
  </si>
  <si>
    <t>113154114.1</t>
  </si>
  <si>
    <t>Frézování živičného krytu tl 150 mm pruh š 0,5 m pl do 500 m2 bez překážek v trase</t>
  </si>
  <si>
    <t>-1437180843</t>
  </si>
  <si>
    <t>pro dvojřádek</t>
  </si>
  <si>
    <t>95,5*0,5</t>
  </si>
  <si>
    <t>8</t>
  </si>
  <si>
    <t>113201112</t>
  </si>
  <si>
    <t>Vytrhání obrub s vybouráním lože, s přemístěním hmot na skládku na vzdálenost do 3 m nebo s naložením na dopravní prostředek silničních ležatých</t>
  </si>
  <si>
    <t>m</t>
  </si>
  <si>
    <t>432608562</t>
  </si>
  <si>
    <t>100% vytrhání silničních obrubníků pro rektifikaci výškové úrovně úseku C2a</t>
  </si>
  <si>
    <t>95,5</t>
  </si>
  <si>
    <t>9</t>
  </si>
  <si>
    <t>113204111</t>
  </si>
  <si>
    <t>Vytrhání obrub s vybouráním lože, s přemístěním hmot na skládku na vzdálenost do 3 m nebo s naložením na dopravní prostředek záhonových</t>
  </si>
  <si>
    <t>-282091184</t>
  </si>
  <si>
    <t>93,0</t>
  </si>
  <si>
    <t>10</t>
  </si>
  <si>
    <t>122201101</t>
  </si>
  <si>
    <t>Odkopávky a prokopávky nezapažené s přehozením výkopku na vzdálenost do 3 m nebo s naložením na dopravní prostředek v hornině tř. 3 do 100 m3</t>
  </si>
  <si>
    <t>m3</t>
  </si>
  <si>
    <t>-1607356658</t>
  </si>
  <si>
    <t>50% z celkové plochy úseku C2a dle  sondy 3</t>
  </si>
  <si>
    <t>Součet</t>
  </si>
  <si>
    <t>(203,359*0,01)*0,5</t>
  </si>
  <si>
    <t>11</t>
  </si>
  <si>
    <t>-1695728293</t>
  </si>
  <si>
    <t>výkop podél chodníkového obrubníku</t>
  </si>
  <si>
    <t>93,0*0,5*0,35</t>
  </si>
  <si>
    <t>12</t>
  </si>
  <si>
    <t>122201109</t>
  </si>
  <si>
    <t>Odkopávky a prokopávky nezapažené s přehozením výkopku na vzdálenost do 3 m nebo s naložením na dopravní prostředek v hornině tř. 3 Příplatek k cenám za lepivost horniny tř. 3</t>
  </si>
  <si>
    <t>-2062140226</t>
  </si>
  <si>
    <t>16,275*0,5</t>
  </si>
  <si>
    <t>13</t>
  </si>
  <si>
    <t>174101101</t>
  </si>
  <si>
    <t>Zásyp sypaninou z jakékoliv horniny s uložením výkopku ve vrstvách se zhutněním jam, šachet, rýh nebo kolem objektů v těchto vykopávkách</t>
  </si>
  <si>
    <t>-845368900</t>
  </si>
  <si>
    <t>zpětný zásyp podél chodníkové obruby</t>
  </si>
  <si>
    <t>14</t>
  </si>
  <si>
    <t>181301102</t>
  </si>
  <si>
    <t>Rozprostření a urovnání ornice v rovině nebo ve svahu sklonu do 1:5 při souvislé ploše do 500 m2, tl. vrstvy přes 100 do 150 mm</t>
  </si>
  <si>
    <t>-2048277934</t>
  </si>
  <si>
    <t>podél chodníkového obrubníku</t>
  </si>
  <si>
    <t>93,0*0,5</t>
  </si>
  <si>
    <t>181411131</t>
  </si>
  <si>
    <t>Založení trávníku na půdě předem připravené plochy do 1000 m2 výsevem včetně utažení parkového v rovině nebo na svahu do 1:5</t>
  </si>
  <si>
    <t>1343682351</t>
  </si>
  <si>
    <t>16</t>
  </si>
  <si>
    <t>M</t>
  </si>
  <si>
    <t>005724100</t>
  </si>
  <si>
    <t>osivo směs travní parková</t>
  </si>
  <si>
    <t>kg</t>
  </si>
  <si>
    <t>1524295693</t>
  </si>
  <si>
    <t>46,5*0,015 'Přepočtené koeficientem množství</t>
  </si>
  <si>
    <t>17</t>
  </si>
  <si>
    <t>183403114</t>
  </si>
  <si>
    <t>Obdělání půdy kultivátorováním v rovině nebo na svahu do 1:5</t>
  </si>
  <si>
    <t>1017976624</t>
  </si>
  <si>
    <t>po zpětném hutněném zásypu podél chodníkového obrubníku</t>
  </si>
  <si>
    <t>Vodorovné konstrukce</t>
  </si>
  <si>
    <t>18</t>
  </si>
  <si>
    <t>451317777</t>
  </si>
  <si>
    <t>Podklad nebo lože pod dlažbu (přídlažbu) v ploše vodorovné nebo ve sklonu do 1:5, tloušťky od 50 do 100 mm z betonu prostého</t>
  </si>
  <si>
    <t>1015296051</t>
  </si>
  <si>
    <t>pod dvojřádek</t>
  </si>
  <si>
    <t>95,5*0,25</t>
  </si>
  <si>
    <t>Komunikace pozemní</t>
  </si>
  <si>
    <t>19</t>
  </si>
  <si>
    <t>564861111</t>
  </si>
  <si>
    <t>Podklad ze štěrkodrti ŠD s rozprostřením a zhutněním, po zhutnění tl. 200 mm</t>
  </si>
  <si>
    <t>1368400536</t>
  </si>
  <si>
    <t>20</t>
  </si>
  <si>
    <t>564921311</t>
  </si>
  <si>
    <t>Podklad nebo podsyp z betonového recyklátu s rozprostřením a zhutněním, po zhutnění tl. 60 mm</t>
  </si>
  <si>
    <t>-1522632083</t>
  </si>
  <si>
    <t>50% z celkové plochy úseku C2a dle  sondy 2 jako doplnění do celkové tloušťky souvsrtví podkladových vrstev</t>
  </si>
  <si>
    <t>203,359*0,5</t>
  </si>
  <si>
    <t>573211109</t>
  </si>
  <si>
    <t>Postřik spojovací PS bez posypu kamenivem z asfaltu silničního, v množství 0,50 kg/m2</t>
  </si>
  <si>
    <t>2140971053</t>
  </si>
  <si>
    <t>95,5*0,25*2     "aplikace ve dvou vrstvách dle vyjádření PČR a ŘSD</t>
  </si>
  <si>
    <t>22</t>
  </si>
  <si>
    <t>577144131</t>
  </si>
  <si>
    <t>Asfaltový beton vrstva obrusná ACO 11 (ABS) s rozprostřením a se zhutněním z modifikovaného asfaltu v pruhu šířky do 3 m, po zhutnění tl. 50 mm</t>
  </si>
  <si>
    <t>-1297725642</t>
  </si>
  <si>
    <t>23</t>
  </si>
  <si>
    <t>57716513.1</t>
  </si>
  <si>
    <t>Asfaltový beton vrstva ložní ACL 16 (ABH) tl 100 mm š do 3 m z modifikovaného asfaltu</t>
  </si>
  <si>
    <t>165122148</t>
  </si>
  <si>
    <t>24</t>
  </si>
  <si>
    <t>591241111</t>
  </si>
  <si>
    <t>Kladení dlažby z kostek s provedením lože do tl. 50 mm, s vyplněním spár, s dvojím beraněním a se smetením přebytečného materiálu na krajnici drobných z kamene, do lože z cementové malty</t>
  </si>
  <si>
    <t>538877565</t>
  </si>
  <si>
    <t>dvojřádek</t>
  </si>
  <si>
    <t>25</t>
  </si>
  <si>
    <t>583801100</t>
  </si>
  <si>
    <t>kostka dlažební drobná, žula, I.jakost, velikost 10 cm</t>
  </si>
  <si>
    <t>t</t>
  </si>
  <si>
    <t>1559811094</t>
  </si>
  <si>
    <t>23,875*0,2 'Přepočtené koeficientem množství</t>
  </si>
  <si>
    <t>26</t>
  </si>
  <si>
    <t>596211112</t>
  </si>
  <si>
    <t>Kladení dlažby z betonových zámkových dlaždic komunikací pro pěší s ložem z kameniva těženého nebo drceného tl. do 40 mm, s vyplněním spár s dvojitým hutněním, vibrováním a se smetením přebytečného materiálu na krajnici tl. 60 mm skupiny A, pro plochy přes 100 do 300 m2</t>
  </si>
  <si>
    <t>-1585346476</t>
  </si>
  <si>
    <t>27</t>
  </si>
  <si>
    <t>592451100</t>
  </si>
  <si>
    <t>dlažba skladebná tl. 6 cm přírodní</t>
  </si>
  <si>
    <t>1284480355</t>
  </si>
  <si>
    <t>203,359-3,56</t>
  </si>
  <si>
    <t>28</t>
  </si>
  <si>
    <t>592451110</t>
  </si>
  <si>
    <t>dlažba  skladebná tl. 6 cm červená, reliéfní slepecká</t>
  </si>
  <si>
    <t>-1340836413</t>
  </si>
  <si>
    <t>8,90*0,4</t>
  </si>
  <si>
    <t>29</t>
  </si>
  <si>
    <t>599141111</t>
  </si>
  <si>
    <t>Vyplnění spár mezi silničními dílci jakékoliv tloušťky živičnou zálivkou</t>
  </si>
  <si>
    <t>CS ÚRS 2015 01</t>
  </si>
  <si>
    <t>-1080408666</t>
  </si>
  <si>
    <t>95,5+0,5</t>
  </si>
  <si>
    <t>Ostatní konstrukce a práce, bourání</t>
  </si>
  <si>
    <t>30</t>
  </si>
  <si>
    <t>916231213</t>
  </si>
  <si>
    <t>Osazení chodníkového obrubníku betonového se zřízením lože, s vyplněním a zatřením spár cementovou maltou stojatého s boční opěrou z betonu prostého tř. C 12/15, do lože z betonu prostého téže značky</t>
  </si>
  <si>
    <t>1349396296</t>
  </si>
  <si>
    <t>31</t>
  </si>
  <si>
    <t>592174100</t>
  </si>
  <si>
    <t>obrubník betonový chodníkový 100x10x25 cm</t>
  </si>
  <si>
    <t>kus</t>
  </si>
  <si>
    <t>-2071894909</t>
  </si>
  <si>
    <t>32</t>
  </si>
  <si>
    <t>916241113</t>
  </si>
  <si>
    <t>Osazení obrubníku kamenného se zřízením lože, s vyplněním a zatřením spár cementovou maltou ležatého s boční opěrou z betonu prostého tř. C 12/15, do lože z betonu prostého téže značky</t>
  </si>
  <si>
    <t>1879783937</t>
  </si>
  <si>
    <t>33</t>
  </si>
  <si>
    <t>583803330</t>
  </si>
  <si>
    <t>obrubník kamenný přímý, žula, 25x25</t>
  </si>
  <si>
    <t>231016072</t>
  </si>
  <si>
    <t>95,50/2  "50% doplnění novými obrubníky</t>
  </si>
  <si>
    <t>48,0</t>
  </si>
  <si>
    <t>997</t>
  </si>
  <si>
    <t>Přesun sutě</t>
  </si>
  <si>
    <t>34</t>
  </si>
  <si>
    <t>997221551</t>
  </si>
  <si>
    <t>Vodorovná doprava suti bez naložení, ale se složením a s hrubým urovnáním ze sypkých materiálů, na vzdálenost do 1 km</t>
  </si>
  <si>
    <t>-749336859</t>
  </si>
  <si>
    <t>"štěrk 0/22 tl.100 mm"   18,302</t>
  </si>
  <si>
    <t>"štěrk 0/22 tl. 150 mm"  30,504</t>
  </si>
  <si>
    <t>"kamenivo 2/5"  44,739</t>
  </si>
  <si>
    <t>35</t>
  </si>
  <si>
    <t>997221559</t>
  </si>
  <si>
    <t>Vodorovná doprava suti bez naložení, ale se složením a s hrubým urovnáním Příplatek k ceně za každý další i započatý 1 km přes 1 km</t>
  </si>
  <si>
    <t>-243581250</t>
  </si>
  <si>
    <t xml:space="preserve">93,545*8 </t>
  </si>
  <si>
    <t>36</t>
  </si>
  <si>
    <t>997221561</t>
  </si>
  <si>
    <t>Vodorovná doprava suti bez naložení, ale se složením a s hrubým urovnáním z kusových materiálů, na vzdálenost do 1 km</t>
  </si>
  <si>
    <t>-1829002161</t>
  </si>
  <si>
    <t>"betononový podklad chodníku" 24,403</t>
  </si>
  <si>
    <t>"asfalt tl. 30 mm" 9,965</t>
  </si>
  <si>
    <t>"asfalt tl. 70 mm" 22,37</t>
  </si>
  <si>
    <t>"živice tl. 150 mm" 12,224</t>
  </si>
  <si>
    <t>37</t>
  </si>
  <si>
    <t>997221569</t>
  </si>
  <si>
    <t>-1879326228</t>
  </si>
  <si>
    <t>68,962*19</t>
  </si>
  <si>
    <t>38</t>
  </si>
  <si>
    <t>997221571</t>
  </si>
  <si>
    <t>Vodorovná doprava vybouraných hmot bez naložení, ale se složením a s hrubým urovnáním na vzdálenost do 1 km</t>
  </si>
  <si>
    <t>140872458</t>
  </si>
  <si>
    <t xml:space="preserve">"obrubník silniční 50%" 27,695*0,5  </t>
  </si>
  <si>
    <t>"obrubník záhonový"  3,72</t>
  </si>
  <si>
    <t>39</t>
  </si>
  <si>
    <t>997221579</t>
  </si>
  <si>
    <t>Vodorovná doprava vybouraných hmot bez naložení, ale se složením a s hrubým urovnáním na vzdálenost Příplatek k ceně za každý další i započatý 1 km přes 1 km</t>
  </si>
  <si>
    <t>1574369658</t>
  </si>
  <si>
    <t>17,568*8</t>
  </si>
  <si>
    <t>40</t>
  </si>
  <si>
    <t>997221815</t>
  </si>
  <si>
    <t>Poplatek za uložení stavebního odpadu na skládce (skládkovné) betonového</t>
  </si>
  <si>
    <t>1766203651</t>
  </si>
  <si>
    <t>41</t>
  </si>
  <si>
    <t>997221845</t>
  </si>
  <si>
    <t>Poplatek za uložení stavebního odpadu na skládce (skládkovné) z asfaltových povrchů</t>
  </si>
  <si>
    <t>756210358</t>
  </si>
  <si>
    <t>42</t>
  </si>
  <si>
    <t>997221855</t>
  </si>
  <si>
    <t>Poplatek za uložení stavebního odpadu na skládce (skládkovné) z kameniva</t>
  </si>
  <si>
    <t>-1790432458</t>
  </si>
  <si>
    <t>998</t>
  </si>
  <si>
    <t>Přesun hmot</t>
  </si>
  <si>
    <t>43</t>
  </si>
  <si>
    <t>998223011</t>
  </si>
  <si>
    <t>Přesun hmot pro pozemní komunikace s krytem dlážděným dopravní vzdálenost do 200 m jakékoliv délky objektu</t>
  </si>
  <si>
    <t>-1829192925</t>
  </si>
  <si>
    <t>Práce a dodávky M</t>
  </si>
  <si>
    <t>46-M</t>
  </si>
  <si>
    <t>Zemní práce při extr.mont.pracích</t>
  </si>
  <si>
    <t>44</t>
  </si>
  <si>
    <t>460421181</t>
  </si>
  <si>
    <t>Kabelové lože včetně podsypu, zhutnění a urovnání povrchu z písku nebo štěrkopísku tloušťky 10 cm nad kabel zakryté plastovou fólií, šířky lože do 25 cm</t>
  </si>
  <si>
    <t>64</t>
  </si>
  <si>
    <t>2118072339</t>
  </si>
  <si>
    <t>10,5+1,7</t>
  </si>
  <si>
    <t>45</t>
  </si>
  <si>
    <t>460520166</t>
  </si>
  <si>
    <t>Montáž trubek ochranných uložených volně do rýhy plastových tuhých,vnitřního průměru přes 133 do 172 mm</t>
  </si>
  <si>
    <t>-111931129</t>
  </si>
  <si>
    <t>46</t>
  </si>
  <si>
    <t>345713590</t>
  </si>
  <si>
    <t>trubka elektroinstalační ohebná dvouplášťová korugovaná D 150/175 mm, HDPE+LDPE</t>
  </si>
  <si>
    <t>128</t>
  </si>
  <si>
    <t>1626758372</t>
  </si>
  <si>
    <t>SO 03 - Část c) Nástupiště - křižovatka</t>
  </si>
  <si>
    <t>875094332</t>
  </si>
  <si>
    <t>štěrk 0/22 tl. 100 mm dle sondy 2</t>
  </si>
  <si>
    <t>(9,70+18,4)*3,6</t>
  </si>
  <si>
    <t>(10,0+4,10)*((1,85+2,5)/2)</t>
  </si>
  <si>
    <t>-251173306</t>
  </si>
  <si>
    <t>štěrk 0/22 tl. 150 mm dle sondy 2</t>
  </si>
  <si>
    <t>-231870967</t>
  </si>
  <si>
    <t>beton tl. 40 mm dle sondy 2</t>
  </si>
  <si>
    <t>-1336765045</t>
  </si>
  <si>
    <t>asfalt tl. 70 mm dle sondy 2</t>
  </si>
  <si>
    <t>113154114</t>
  </si>
  <si>
    <t>Frézování živičného krytu tl 100 mm pruh š 0,5 m pl do 500 m2 bez překážek v trase</t>
  </si>
  <si>
    <t>500703227</t>
  </si>
  <si>
    <t>v místě nástupiště trasa c) pro vyrovnání nerovnosti povrchu</t>
  </si>
  <si>
    <t>4,90*1,80</t>
  </si>
  <si>
    <t>405716954</t>
  </si>
  <si>
    <t>(4,10+10,0+18,40+9,70)*0,5</t>
  </si>
  <si>
    <t>920022502</t>
  </si>
  <si>
    <t>předpokládané množství</t>
  </si>
  <si>
    <t>(1,50+14,10)</t>
  </si>
  <si>
    <t>-1455153741</t>
  </si>
  <si>
    <t>39,7*1,0*0,35</t>
  </si>
  <si>
    <t>103641010</t>
  </si>
  <si>
    <t>zemina pro terénní úpravy -  ornice</t>
  </si>
  <si>
    <t>784717945</t>
  </si>
  <si>
    <t>39,7*1,0*0,35*1,64</t>
  </si>
  <si>
    <t>-2090467094</t>
  </si>
  <si>
    <t>39,7*1,0</t>
  </si>
  <si>
    <t>240158519</t>
  </si>
  <si>
    <t>1043858159</t>
  </si>
  <si>
    <t>39,7*0,015 'Přepočtené koeficientem množství</t>
  </si>
  <si>
    <t>-1726062892</t>
  </si>
  <si>
    <t>po zhutněném zásypu podél chodníkového obrubníku</t>
  </si>
  <si>
    <t>-794161574</t>
  </si>
  <si>
    <t>(4,10+10,0+18,40+9,70)*0,25</t>
  </si>
  <si>
    <t>-769378888</t>
  </si>
  <si>
    <t>(9,70+18,4)*2,5</t>
  </si>
  <si>
    <t>-1832440889</t>
  </si>
  <si>
    <t>doplnění pro celkové souvrství podkladových vrstev</t>
  </si>
  <si>
    <t>1062269309</t>
  </si>
  <si>
    <t>(4,10+10,0+18,40+9,70)*0,25*2  "aplikace ve dvou vrstvách dle vyjádření PČR a ŘSD</t>
  </si>
  <si>
    <t>813142788</t>
  </si>
  <si>
    <t>554364392</t>
  </si>
  <si>
    <t>746166375</t>
  </si>
  <si>
    <t>-1441085690</t>
  </si>
  <si>
    <t>10,55*0,2 'Přepočtené koeficientem množství</t>
  </si>
  <si>
    <t>838502344</t>
  </si>
  <si>
    <t>1222728996</t>
  </si>
  <si>
    <t>100,918-6,1</t>
  </si>
  <si>
    <t>-1892570087</t>
  </si>
  <si>
    <t>3,30+2,80</t>
  </si>
  <si>
    <t>-125930531</t>
  </si>
  <si>
    <t>(4,10+10,0+18,40+9,70)+0,5</t>
  </si>
  <si>
    <t>1,80*2</t>
  </si>
  <si>
    <t>-630542020</t>
  </si>
  <si>
    <t>(4,10+7,5+18,40+9,70)</t>
  </si>
  <si>
    <t>898592277</t>
  </si>
  <si>
    <t>-902606224</t>
  </si>
  <si>
    <t>1,50+14,1</t>
  </si>
  <si>
    <t>773564575</t>
  </si>
  <si>
    <t>15,6</t>
  </si>
  <si>
    <t>305444503</t>
  </si>
  <si>
    <t>"štěrk 0/22 tl.100 mm"   23,729</t>
  </si>
  <si>
    <t>"štěrk 0/22 tl. 150 mm"  39,548</t>
  </si>
  <si>
    <t>-510224138</t>
  </si>
  <si>
    <t xml:space="preserve">63,277*8 </t>
  </si>
  <si>
    <t>1270704822</t>
  </si>
  <si>
    <t>"betononový podklad chodníku" 31,639</t>
  </si>
  <si>
    <t>"asfalt tl. 70 mm" 22,202</t>
  </si>
  <si>
    <t>"živice tl. 100 a 150 mm" 2,258+5,402</t>
  </si>
  <si>
    <t>-1278434247</t>
  </si>
  <si>
    <t>61,501*19</t>
  </si>
  <si>
    <t>1208756958</t>
  </si>
  <si>
    <t>"obrubník silniční"  4,524</t>
  </si>
  <si>
    <t>802567008</t>
  </si>
  <si>
    <t>4,524*8</t>
  </si>
  <si>
    <t>1607337187</t>
  </si>
  <si>
    <t>-1233377411</t>
  </si>
  <si>
    <t>"asfalt tl. 70 mm" 29,002</t>
  </si>
  <si>
    <t>"živice tl. 100 a 150 mm"  2,258+5,402</t>
  </si>
  <si>
    <t>-214822220</t>
  </si>
  <si>
    <t>2132907345</t>
  </si>
  <si>
    <t>SO 04 - Část d) Křižovatka - konec úseku</t>
  </si>
  <si>
    <t>-1994831480</t>
  </si>
  <si>
    <t>kamenivo 2/5 tl. 250 mm dle sondy 1</t>
  </si>
  <si>
    <t>25,8*1,75</t>
  </si>
  <si>
    <t>-(3,20*1,75)/2</t>
  </si>
  <si>
    <t>1942102398</t>
  </si>
  <si>
    <t>asfalt tl. 30 mm dle sondy 1</t>
  </si>
  <si>
    <t>-63038932</t>
  </si>
  <si>
    <t>4,9*0,5</t>
  </si>
  <si>
    <t>-1608688093</t>
  </si>
  <si>
    <t>4,9+2,4</t>
  </si>
  <si>
    <t>-1545359497</t>
  </si>
  <si>
    <t>25,8</t>
  </si>
  <si>
    <t>1734593680</t>
  </si>
  <si>
    <t>dle  sondy 1 k dorovnání vrstev</t>
  </si>
  <si>
    <t>(42,35*0,01)</t>
  </si>
  <si>
    <t>1953708662</t>
  </si>
  <si>
    <t>25,8*((0,5+0,3)/2)*0,35</t>
  </si>
  <si>
    <t>1449713823</t>
  </si>
  <si>
    <t>3,612*0,5</t>
  </si>
  <si>
    <t>-1483664987</t>
  </si>
  <si>
    <t>-749529956</t>
  </si>
  <si>
    <t>25,8*((0,5+0,3)/2)</t>
  </si>
  <si>
    <t>-464811605</t>
  </si>
  <si>
    <t>140070487</t>
  </si>
  <si>
    <t>10,32*0,015 'Přepočtené koeficientem množství</t>
  </si>
  <si>
    <t>1789283897</t>
  </si>
  <si>
    <t>1593043095</t>
  </si>
  <si>
    <t>4,9*0,25</t>
  </si>
  <si>
    <t>1467209340</t>
  </si>
  <si>
    <t>-1377372695</t>
  </si>
  <si>
    <t>4,9*0,25*2  "aplikace ve dvou vrtsvách dle vyjádření PČR a ŘSD</t>
  </si>
  <si>
    <t>-1406823787</t>
  </si>
  <si>
    <t>-706368733</t>
  </si>
  <si>
    <t>1683346114</t>
  </si>
  <si>
    <t>722325852</t>
  </si>
  <si>
    <t>1,225*0,2 'Přepočtené koeficientem množství</t>
  </si>
  <si>
    <t>-1109003391</t>
  </si>
  <si>
    <t>-181219155</t>
  </si>
  <si>
    <t>42,35-1,51</t>
  </si>
  <si>
    <t>-771895406</t>
  </si>
  <si>
    <t>1,51</t>
  </si>
  <si>
    <t>-2073360975</t>
  </si>
  <si>
    <t>4,9+(2*0,5)</t>
  </si>
  <si>
    <t>-253314380</t>
  </si>
  <si>
    <t>1932969963</t>
  </si>
  <si>
    <t>1830141325</t>
  </si>
  <si>
    <t xml:space="preserve">"2ks obrubníku budou zpětně položeny bez jejich dodávky, budou pouze rektifikovány výškově" </t>
  </si>
  <si>
    <t>-475716125</t>
  </si>
  <si>
    <t>1317388719</t>
  </si>
  <si>
    <t>"kamenivo 2/5"  18,634</t>
  </si>
  <si>
    <t>-1151711407</t>
  </si>
  <si>
    <t xml:space="preserve">18,634*8 </t>
  </si>
  <si>
    <t>-417921245</t>
  </si>
  <si>
    <t>"asfalt tl. 30 mm" 4,15</t>
  </si>
  <si>
    <t>"živice tl. 150 mm" 0,627</t>
  </si>
  <si>
    <t>1138869601</t>
  </si>
  <si>
    <t>4,777*19</t>
  </si>
  <si>
    <t>1387174627</t>
  </si>
  <si>
    <t>"obrubník silniční"  1,421</t>
  </si>
  <si>
    <t>"obrubník záhonový"  1,032</t>
  </si>
  <si>
    <t>-1522037650</t>
  </si>
  <si>
    <t>2,453*8</t>
  </si>
  <si>
    <t>41658971</t>
  </si>
  <si>
    <t>-2002205611</t>
  </si>
  <si>
    <t>978481155</t>
  </si>
  <si>
    <t>-130941088</t>
  </si>
  <si>
    <t>-407534592</t>
  </si>
  <si>
    <t>460520199</t>
  </si>
  <si>
    <t>Montáž půlené chráničky kabelu uložených do vrýhy</t>
  </si>
  <si>
    <t>1649711585</t>
  </si>
  <si>
    <t>34571999</t>
  </si>
  <si>
    <t>chránička půlená AROT</t>
  </si>
  <si>
    <t>-1528085032</t>
  </si>
  <si>
    <t>1b) - Vedlejší aktivity Části III.</t>
  </si>
  <si>
    <t>SO 05 - Dopravní značení</t>
  </si>
  <si>
    <t>913111111</t>
  </si>
  <si>
    <t>Montáž a demontáž dočasných dopravních značek zařízení pro upevnění samostatných značek podstavce plastového</t>
  </si>
  <si>
    <t>-1795196730</t>
  </si>
  <si>
    <t>Z1a</t>
  </si>
  <si>
    <t>913111211</t>
  </si>
  <si>
    <t>Montáž a demontáž dočasných dopravních značek Příplatek za první a každý další den použití dočasných dopravních značek k ceně 11-1111</t>
  </si>
  <si>
    <t>1750001084</t>
  </si>
  <si>
    <t>"doba nájmu 21 dnů</t>
  </si>
  <si>
    <t>22,0*21</t>
  </si>
  <si>
    <t>913121111</t>
  </si>
  <si>
    <t>Montáž a demontáž dočasných dopravních značek kompletních značek vč. podstavce a sloupku základních</t>
  </si>
  <si>
    <t>-120019894</t>
  </si>
  <si>
    <t>"A15"  2</t>
  </si>
  <si>
    <t>913121211</t>
  </si>
  <si>
    <t>Montáž a demontáž dočasných dopravních značek Příplatek za první a každý další den použití dočasných dopravních značek k ceně 12-1111</t>
  </si>
  <si>
    <t>1647064631</t>
  </si>
  <si>
    <t>"A15"  2,0*21</t>
  </si>
  <si>
    <t>914111111</t>
  </si>
  <si>
    <t>Montáž svislé dopravní značky základní velikosti do 1 m2 objímkami na sloupky nebo konzoly</t>
  </si>
  <si>
    <t>1976617533</t>
  </si>
  <si>
    <t>"IP6"  1,0</t>
  </si>
  <si>
    <t>404440099</t>
  </si>
  <si>
    <t>značka dopravní svislá výstražná FeZn A1 - A30, P1,P4 700 mm</t>
  </si>
  <si>
    <t>-344749947</t>
  </si>
  <si>
    <t>914511111</t>
  </si>
  <si>
    <t>Montáž sloupku dopravních značek délky do 3,5 m do betonového základu</t>
  </si>
  <si>
    <t>-1080598829</t>
  </si>
  <si>
    <t>404452250</t>
  </si>
  <si>
    <t>sloupek Zn 60 - 350</t>
  </si>
  <si>
    <t>-921573814</t>
  </si>
  <si>
    <t>404452400</t>
  </si>
  <si>
    <t>patka hliníková pro sloupek D 60 mm</t>
  </si>
  <si>
    <t>1102726099</t>
  </si>
  <si>
    <t>404452560</t>
  </si>
  <si>
    <t>upínací svorka na sloupek D 60 mm</t>
  </si>
  <si>
    <t>-711777767</t>
  </si>
  <si>
    <t>404452600</t>
  </si>
  <si>
    <t>páska upínací 12,7 x 0,75 mm (50 m)</t>
  </si>
  <si>
    <t>-1606429618</t>
  </si>
  <si>
    <t>915111111</t>
  </si>
  <si>
    <t>Vodorovné dopravní značení stříkané barvou dělící čára šířky 125 mm souvislá bílá základní</t>
  </si>
  <si>
    <t>-1187349441</t>
  </si>
  <si>
    <t>V4</t>
  </si>
  <si>
    <t>59,0</t>
  </si>
  <si>
    <t>915121111</t>
  </si>
  <si>
    <t>Vodorovné dopravní značení stříkané barvou vodící čára bílá šířky 250 mm souvislá základní</t>
  </si>
  <si>
    <t>1249985979</t>
  </si>
  <si>
    <t>"V1a" 59,0</t>
  </si>
  <si>
    <t>915121121</t>
  </si>
  <si>
    <t>Vodorovné dopravní značení stříkané barvou vodící čára bílá šířky 250 mm přerušovaná základní</t>
  </si>
  <si>
    <t>-9427795</t>
  </si>
  <si>
    <t>"V11a" 10,5</t>
  </si>
  <si>
    <t>915131111</t>
  </si>
  <si>
    <t>Vodorovné dopravní značení stříkané barvou přechody pro chodce, šipky, symboly bílé základní</t>
  </si>
  <si>
    <t>-848056861</t>
  </si>
  <si>
    <t>"V7" 1,5</t>
  </si>
  <si>
    <t>2 - Nezpůsobilé výdaje Části III.</t>
  </si>
  <si>
    <t>SO 02 - Část b) Prostor nástupiště</t>
  </si>
  <si>
    <t>-745028301</t>
  </si>
  <si>
    <t>24,3*0,5</t>
  </si>
  <si>
    <t>-1577176396</t>
  </si>
  <si>
    <t>3,0</t>
  </si>
  <si>
    <t>43973754</t>
  </si>
  <si>
    <t>k rektifikaci výškové úrovně</t>
  </si>
  <si>
    <t>1,0</t>
  </si>
  <si>
    <t>184802419.1</t>
  </si>
  <si>
    <t>Chemické odplevelení vzrostlé zeleně podél silničního obrubníku a betonové dlažby postřikem</t>
  </si>
  <si>
    <t>-65078018</t>
  </si>
  <si>
    <t>24,3</t>
  </si>
  <si>
    <t>-64678996</t>
  </si>
  <si>
    <t>24,3*0,25</t>
  </si>
  <si>
    <t>917934427</t>
  </si>
  <si>
    <t>24,3*0,25*2  "aplikace ve dvou vrstvách dle vyjádření PČR a ŘSD</t>
  </si>
  <si>
    <t>67261889</t>
  </si>
  <si>
    <t>-1389666072</t>
  </si>
  <si>
    <t>2132881404</t>
  </si>
  <si>
    <t>-2142573971</t>
  </si>
  <si>
    <t>6,075*0,2 'Přepočtené koeficientem množství</t>
  </si>
  <si>
    <t>-400961899</t>
  </si>
  <si>
    <t>-793833851</t>
  </si>
  <si>
    <t>1,0 "zpětné položení záhonového obrubníku k rektifikaci výškové úrovně</t>
  </si>
  <si>
    <t>-66772772</t>
  </si>
  <si>
    <t>568838923</t>
  </si>
  <si>
    <t>-509059234</t>
  </si>
  <si>
    <t>"živice tl. 150 mm"  3,11</t>
  </si>
  <si>
    <t>1419565280</t>
  </si>
  <si>
    <t>3,111*19</t>
  </si>
  <si>
    <t>-713712840</t>
  </si>
  <si>
    <t>"obrubník silniční 50%" 0,87</t>
  </si>
  <si>
    <t>1912041990</t>
  </si>
  <si>
    <t>0,87*8</t>
  </si>
  <si>
    <t>675507364</t>
  </si>
  <si>
    <t>"obrubník silniční"  0,87</t>
  </si>
  <si>
    <t>-1736257288</t>
  </si>
  <si>
    <t>290643867</t>
  </si>
  <si>
    <t>VRN - VRN</t>
  </si>
  <si>
    <t>HSV, PSV,Ostatní - Vedlejší a ostatní náklady</t>
  </si>
  <si>
    <t>VRN - Vedlejší rozpočtové náklady</t>
  </si>
  <si>
    <t xml:space="preserve">    VRN3 - Zařízení staveniště</t>
  </si>
  <si>
    <t xml:space="preserve">    VRN4 - Inženýrská činnost</t>
  </si>
  <si>
    <t>HSV, PSV,Ostatní</t>
  </si>
  <si>
    <t>Vedlejší a ostatní náklady</t>
  </si>
  <si>
    <t>1.</t>
  </si>
  <si>
    <t>Vyřízení dopravního omezení</t>
  </si>
  <si>
    <t>Kč</t>
  </si>
  <si>
    <t>1024</t>
  </si>
  <si>
    <t>1205311538</t>
  </si>
  <si>
    <t>Vyřízení dopravního omezení na KÚ MSK</t>
  </si>
  <si>
    <t>Náklady na dočasné dopravní značení po dobu stavby</t>
  </si>
  <si>
    <t>011002000</t>
  </si>
  <si>
    <t xml:space="preserve">Průzkumné práce -vytyčení stávajících inž. sítí </t>
  </si>
  <si>
    <t>1989679744</t>
  </si>
  <si>
    <t>012002000</t>
  </si>
  <si>
    <t xml:space="preserve">Geodetické práce - vytyčení před zahájením výstavby </t>
  </si>
  <si>
    <t>125560020</t>
  </si>
  <si>
    <t>013002000</t>
  </si>
  <si>
    <t>Zařízení staveniště (přechodné dopravní značení, zajištění objízdných tras a uzávěr včetně příslušných povolení, ZS sociální objekty, včetně vnitrostaveništního rozvodu a napojení na media energii, zajištění informační tabule stavby, včetně nákladů</t>
  </si>
  <si>
    <t>kpl</t>
  </si>
  <si>
    <t>-1883100972</t>
  </si>
  <si>
    <t>"včetně nákladů na mobilní WC</t>
  </si>
  <si>
    <t>"včetně nákladů na potřebné energie (pitná voda, elektrocentrála apod.)</t>
  </si>
  <si>
    <t>0134002000</t>
  </si>
  <si>
    <t>Zajištění dokumentace skutečného provedení stavby včetně geodetického zaměření skutečného stavu jednotlicvých objektů (3xgrafická forma, 1xdigitální forma dle požadavků správce), veškeré doklady potřebné k řádnému předání díla</t>
  </si>
  <si>
    <t>1591415990</t>
  </si>
  <si>
    <t>Vedlejší rozpočtové náklady</t>
  </si>
  <si>
    <t>VRN3</t>
  </si>
  <si>
    <t>Zařízení staveniště</t>
  </si>
  <si>
    <t>034203000</t>
  </si>
  <si>
    <t>Zařízení staveniště zabezpečení staveniště oplocení staveniště</t>
  </si>
  <si>
    <t>kpl.</t>
  </si>
  <si>
    <t>1827160883</t>
  </si>
  <si>
    <t>ochranné pásky, bezpečnostní tabulky zákaz vstupu na staveniště apod.</t>
  </si>
  <si>
    <t>039103000</t>
  </si>
  <si>
    <t>Zařízení staveniště zrušení zařízení staveniště rozebrání, bourání a odvoz</t>
  </si>
  <si>
    <t>-981607202</t>
  </si>
  <si>
    <t>039203000</t>
  </si>
  <si>
    <t>Zařízení staveniště zrušení zařízení staveniště úprava terénu</t>
  </si>
  <si>
    <t>-541048939</t>
  </si>
  <si>
    <t>včetně zatravnění ploch pro pěší v zelených plochách v době výstavby a omezení pohybu chodců</t>
  </si>
  <si>
    <t>VRN4</t>
  </si>
  <si>
    <t>Inženýrská činnost</t>
  </si>
  <si>
    <t>040001000</t>
  </si>
  <si>
    <t>Koordinační a inženýrská činnost</t>
  </si>
  <si>
    <t>…</t>
  </si>
  <si>
    <t>-1740624016</t>
  </si>
  <si>
    <t>Náklady související s vydáním patřičných povolení pro provádění stavebních prací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</si>
  <si>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</si>
  <si>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</si>
  <si>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</si>
  <si>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</si>
  <si>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</si>
  <si>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</si>
  <si>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</si>
  <si>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</si>
  <si>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</si>
  <si>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</si>
  <si>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</si>
  <si>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</si>
  <si>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</si>
  <si>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</si>
  <si>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</si>
  <si>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</si>
  <si>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OST</t>
  </si>
  <si>
    <t>Ostatní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</si>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</sst>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0000A8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0"/>
      <color rgb="FF003366"/>
      <name val="Trebuchet MS"/>
    </font>
    <font>
      <sz val="10"/>
      <color rgb="FF969696"/>
      <name val="Trebuchet MS"/>
    </font>
    <font>
      <sz val="18"/>
      <color theme="10"/>
      <name val="Wingdings 2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41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6" fillId="2" borderId="0" xfId="1" applyFill="1"/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18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1" fillId="0" borderId="18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32" fillId="0" borderId="0" xfId="1" applyFont="1" applyAlignment="1">
      <alignment horizontal="center"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3" fillId="2" borderId="0" xfId="1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5" xfId="0" applyBorder="1"/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5" fillId="0" borderId="16" xfId="0" applyNumberFormat="1" applyFont="1" applyBorder="1" applyAlignment="1" applyProtection="1"/>
    <xf numFmtId="166" fontId="35" fillId="0" borderId="17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5" xfId="0" applyFont="1" applyBorder="1" applyAlignment="1">
      <alignment vertical="center"/>
    </xf>
    <xf numFmtId="0" fontId="12" fillId="0" borderId="1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8" fillId="0" borderId="28" xfId="0" applyFont="1" applyBorder="1" applyAlignment="1" applyProtection="1">
      <alignment horizontal="center" vertical="center"/>
    </xf>
    <xf numFmtId="49" fontId="38" fillId="0" borderId="28" xfId="0" applyNumberFormat="1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center" vertical="center" wrapText="1"/>
    </xf>
    <xf numFmtId="167" fontId="38" fillId="0" borderId="28" xfId="0" applyNumberFormat="1" applyFont="1" applyBorder="1" applyAlignment="1" applyProtection="1">
      <alignment vertical="center"/>
    </xf>
    <xf numFmtId="4" fontId="38" fillId="3" borderId="28" xfId="0" applyNumberFormat="1" applyFont="1" applyFill="1" applyBorder="1" applyAlignment="1" applyProtection="1">
      <alignment vertical="center"/>
      <protection locked="0"/>
    </xf>
    <xf numFmtId="4" fontId="38" fillId="0" borderId="28" xfId="0" applyNumberFormat="1" applyFont="1" applyBorder="1" applyAlignment="1" applyProtection="1">
      <alignment vertical="center"/>
    </xf>
    <xf numFmtId="0" fontId="38" fillId="0" borderId="5" xfId="0" applyFont="1" applyBorder="1" applyAlignment="1">
      <alignment vertical="center"/>
    </xf>
    <xf numFmtId="0" fontId="38" fillId="3" borderId="28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38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9" fillId="0" borderId="29" xfId="0" applyFont="1" applyBorder="1" applyAlignment="1" applyProtection="1">
      <alignment vertical="center" wrapText="1"/>
      <protection locked="0"/>
    </xf>
    <xf numFmtId="0" fontId="39" fillId="0" borderId="30" xfId="0" applyFont="1" applyBorder="1" applyAlignment="1" applyProtection="1">
      <alignment vertical="center" wrapText="1"/>
      <protection locked="0"/>
    </xf>
    <xf numFmtId="0" fontId="39" fillId="0" borderId="31" xfId="0" applyFont="1" applyBorder="1" applyAlignment="1" applyProtection="1">
      <alignment vertical="center" wrapText="1"/>
      <protection locked="0"/>
    </xf>
    <xf numFmtId="0" fontId="39" fillId="0" borderId="32" xfId="0" applyFont="1" applyBorder="1" applyAlignment="1" applyProtection="1">
      <alignment horizontal="center" vertical="center" wrapText="1"/>
      <protection locked="0"/>
    </xf>
    <xf numFmtId="0" fontId="39" fillId="0" borderId="33" xfId="0" applyFont="1" applyBorder="1" applyAlignment="1" applyProtection="1">
      <alignment horizontal="center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33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49" fontId="42" fillId="0" borderId="1" xfId="0" applyNumberFormat="1" applyFont="1" applyBorder="1" applyAlignment="1" applyProtection="1">
      <alignment vertical="center" wrapText="1"/>
      <protection locked="0"/>
    </xf>
    <xf numFmtId="0" fontId="39" fillId="0" borderId="35" xfId="0" applyFont="1" applyBorder="1" applyAlignment="1" applyProtection="1">
      <alignment vertical="center" wrapText="1"/>
      <protection locked="0"/>
    </xf>
    <xf numFmtId="0" fontId="43" fillId="0" borderId="34" xfId="0" applyFont="1" applyBorder="1" applyAlignment="1" applyProtection="1">
      <alignment vertical="center" wrapText="1"/>
      <protection locked="0"/>
    </xf>
    <xf numFmtId="0" fontId="39" fillId="0" borderId="36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top"/>
      <protection locked="0"/>
    </xf>
    <xf numFmtId="0" fontId="39" fillId="0" borderId="0" xfId="0" applyFont="1" applyAlignment="1" applyProtection="1">
      <alignment vertical="top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39" fillId="0" borderId="31" xfId="0" applyFont="1" applyBorder="1" applyAlignment="1" applyProtection="1">
      <alignment horizontal="left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center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2" fillId="0" borderId="32" xfId="0" applyFont="1" applyBorder="1" applyAlignment="1" applyProtection="1">
      <alignment horizontal="left" vertical="center"/>
      <protection locked="0"/>
    </xf>
    <xf numFmtId="0" fontId="42" fillId="0" borderId="1" xfId="0" applyFont="1" applyFill="1" applyBorder="1" applyAlignment="1" applyProtection="1">
      <alignment horizontal="left" vertical="center"/>
      <protection locked="0"/>
    </xf>
    <xf numFmtId="0" fontId="42" fillId="0" borderId="1" xfId="0" applyFont="1" applyFill="1" applyBorder="1" applyAlignment="1" applyProtection="1">
      <alignment horizontal="center" vertical="center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39" fillId="0" borderId="29" xfId="0" applyFont="1" applyBorder="1" applyAlignment="1" applyProtection="1">
      <alignment horizontal="left" vertical="center" wrapText="1"/>
      <protection locked="0"/>
    </xf>
    <xf numFmtId="0" fontId="39" fillId="0" borderId="30" xfId="0" applyFont="1" applyBorder="1" applyAlignment="1" applyProtection="1">
      <alignment horizontal="left" vertical="center" wrapText="1"/>
      <protection locked="0"/>
    </xf>
    <xf numFmtId="0" fontId="39" fillId="0" borderId="3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/>
      <protection locked="0"/>
    </xf>
    <xf numFmtId="0" fontId="42" fillId="0" borderId="35" xfId="0" applyFont="1" applyBorder="1" applyAlignment="1" applyProtection="1">
      <alignment horizontal="left" vertical="center" wrapText="1"/>
      <protection locked="0"/>
    </xf>
    <xf numFmtId="0" fontId="42" fillId="0" borderId="34" xfId="0" applyFont="1" applyBorder="1" applyAlignment="1" applyProtection="1">
      <alignment horizontal="left" vertical="center" wrapText="1"/>
      <protection locked="0"/>
    </xf>
    <xf numFmtId="0" fontId="42" fillId="0" borderId="36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1" xfId="0" applyFont="1" applyBorder="1" applyAlignment="1" applyProtection="1">
      <alignment horizontal="center" vertical="top"/>
      <protection locked="0"/>
    </xf>
    <xf numFmtId="0" fontId="42" fillId="0" borderId="35" xfId="0" applyFont="1" applyBorder="1" applyAlignment="1" applyProtection="1">
      <alignment horizontal="left" vertical="center"/>
      <protection locked="0"/>
    </xf>
    <xf numFmtId="0" fontId="42" fillId="0" borderId="36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4" fillId="0" borderId="34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2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horizontal="left"/>
      <protection locked="0"/>
    </xf>
    <xf numFmtId="0" fontId="44" fillId="0" borderId="34" xfId="0" applyFont="1" applyBorder="1" applyAlignment="1" applyProtection="1">
      <protection locked="0"/>
    </xf>
    <xf numFmtId="0" fontId="39" fillId="0" borderId="32" xfId="0" applyFont="1" applyBorder="1" applyAlignment="1" applyProtection="1">
      <alignment vertical="top"/>
      <protection locked="0"/>
    </xf>
    <xf numFmtId="0" fontId="39" fillId="0" borderId="33" xfId="0" applyFont="1" applyBorder="1" applyAlignment="1" applyProtection="1">
      <alignment vertical="top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35" xfId="0" applyFont="1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vertical="top"/>
      <protection locked="0"/>
    </xf>
    <xf numFmtId="0" fontId="39" fillId="0" borderId="36" xfId="0" applyFont="1" applyBorder="1" applyAlignment="1" applyProtection="1">
      <alignment vertical="top"/>
      <protection locked="0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0" xfId="0" applyProtection="1"/>
    <xf numFmtId="0" fontId="33" fillId="2" borderId="0" xfId="1" applyFont="1" applyFill="1" applyAlignment="1">
      <alignment vertical="center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41" fillId="0" borderId="34" xfId="0" applyFont="1" applyBorder="1" applyAlignment="1" applyProtection="1">
      <alignment horizontal="left" wrapText="1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49" fontId="42" fillId="0" borderId="1" xfId="0" applyNumberFormat="1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1" fillId="0" borderId="34" xfId="0" applyFont="1" applyBorder="1" applyAlignment="1" applyProtection="1">
      <alignment horizontal="left"/>
      <protection locked="0"/>
    </xf>
    <xf numFmtId="0" fontId="42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3"/>
  <sheetViews>
    <sheetView showGridLines="0" workbookViewId="0">
      <pane ySplit="1" topLeftCell="A20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7" t="s">
        <v>0</v>
      </c>
      <c r="B1" s="18"/>
      <c r="C1" s="18"/>
      <c r="D1" s="19" t="s">
        <v>1</v>
      </c>
      <c r="E1" s="18"/>
      <c r="F1" s="18"/>
      <c r="G1" s="18"/>
      <c r="H1" s="18"/>
      <c r="I1" s="18"/>
      <c r="J1" s="18"/>
      <c r="K1" s="20" t="s">
        <v>2</v>
      </c>
      <c r="L1" s="20"/>
      <c r="M1" s="20"/>
      <c r="N1" s="20"/>
      <c r="O1" s="20"/>
      <c r="P1" s="20"/>
      <c r="Q1" s="20"/>
      <c r="R1" s="20"/>
      <c r="S1" s="20"/>
      <c r="T1" s="18"/>
      <c r="U1" s="18"/>
      <c r="V1" s="18"/>
      <c r="W1" s="20" t="s">
        <v>3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1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3" t="s">
        <v>4</v>
      </c>
      <c r="BB1" s="23" t="s">
        <v>5</v>
      </c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T1" s="24" t="s">
        <v>6</v>
      </c>
      <c r="BU1" s="24" t="s">
        <v>6</v>
      </c>
      <c r="BV1" s="24" t="s">
        <v>7</v>
      </c>
    </row>
    <row r="2" spans="1:74" ht="36.950000000000003" customHeight="1">
      <c r="AR2" s="358"/>
      <c r="AS2" s="358"/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8"/>
      <c r="BE2" s="358"/>
      <c r="BS2" s="25" t="s">
        <v>8</v>
      </c>
      <c r="BT2" s="25" t="s">
        <v>9</v>
      </c>
    </row>
    <row r="3" spans="1:74" ht="6.95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8"/>
      <c r="BS3" s="25" t="s">
        <v>8</v>
      </c>
      <c r="BT3" s="25" t="s">
        <v>10</v>
      </c>
    </row>
    <row r="4" spans="1:74" ht="36.950000000000003" customHeight="1">
      <c r="B4" s="29"/>
      <c r="C4" s="30"/>
      <c r="D4" s="31" t="s">
        <v>11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2"/>
      <c r="AS4" s="33" t="s">
        <v>12</v>
      </c>
      <c r="BE4" s="34" t="s">
        <v>13</v>
      </c>
      <c r="BS4" s="25" t="s">
        <v>14</v>
      </c>
    </row>
    <row r="5" spans="1:74" ht="14.45" customHeight="1">
      <c r="B5" s="29"/>
      <c r="C5" s="30"/>
      <c r="D5" s="35" t="s">
        <v>15</v>
      </c>
      <c r="E5" s="30"/>
      <c r="F5" s="30"/>
      <c r="G5" s="30"/>
      <c r="H5" s="30"/>
      <c r="I5" s="30"/>
      <c r="J5" s="30"/>
      <c r="K5" s="390" t="s">
        <v>16</v>
      </c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0"/>
      <c r="AQ5" s="32"/>
      <c r="BE5" s="388" t="s">
        <v>17</v>
      </c>
      <c r="BS5" s="25" t="s">
        <v>8</v>
      </c>
    </row>
    <row r="6" spans="1:74" ht="36.950000000000003" customHeight="1">
      <c r="B6" s="29"/>
      <c r="C6" s="30"/>
      <c r="D6" s="37" t="s">
        <v>18</v>
      </c>
      <c r="E6" s="30"/>
      <c r="F6" s="30"/>
      <c r="G6" s="30"/>
      <c r="H6" s="30"/>
      <c r="I6" s="30"/>
      <c r="J6" s="30"/>
      <c r="K6" s="392" t="s">
        <v>19</v>
      </c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391"/>
      <c r="AK6" s="391"/>
      <c r="AL6" s="391"/>
      <c r="AM6" s="391"/>
      <c r="AN6" s="391"/>
      <c r="AO6" s="391"/>
      <c r="AP6" s="30"/>
      <c r="AQ6" s="32"/>
      <c r="BE6" s="389"/>
      <c r="BS6" s="25" t="s">
        <v>8</v>
      </c>
    </row>
    <row r="7" spans="1:74" ht="14.45" customHeight="1">
      <c r="B7" s="29"/>
      <c r="C7" s="30"/>
      <c r="D7" s="38" t="s">
        <v>20</v>
      </c>
      <c r="E7" s="30"/>
      <c r="F7" s="30"/>
      <c r="G7" s="30"/>
      <c r="H7" s="30"/>
      <c r="I7" s="30"/>
      <c r="J7" s="30"/>
      <c r="K7" s="36" t="s">
        <v>21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8" t="s">
        <v>22</v>
      </c>
      <c r="AL7" s="30"/>
      <c r="AM7" s="30"/>
      <c r="AN7" s="36" t="s">
        <v>21</v>
      </c>
      <c r="AO7" s="30"/>
      <c r="AP7" s="30"/>
      <c r="AQ7" s="32"/>
      <c r="BE7" s="389"/>
      <c r="BS7" s="25" t="s">
        <v>8</v>
      </c>
    </row>
    <row r="8" spans="1:74" ht="14.45" customHeight="1">
      <c r="B8" s="29"/>
      <c r="C8" s="30"/>
      <c r="D8" s="38" t="s">
        <v>23</v>
      </c>
      <c r="E8" s="30"/>
      <c r="F8" s="30"/>
      <c r="G8" s="30"/>
      <c r="H8" s="30"/>
      <c r="I8" s="30"/>
      <c r="J8" s="30"/>
      <c r="K8" s="36" t="s">
        <v>24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8" t="s">
        <v>25</v>
      </c>
      <c r="AL8" s="30"/>
      <c r="AM8" s="30"/>
      <c r="AN8" s="39" t="s">
        <v>26</v>
      </c>
      <c r="AO8" s="30"/>
      <c r="AP8" s="30"/>
      <c r="AQ8" s="32"/>
      <c r="BE8" s="389"/>
      <c r="BS8" s="25" t="s">
        <v>8</v>
      </c>
    </row>
    <row r="9" spans="1:74" ht="14.45" customHeight="1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2"/>
      <c r="BE9" s="389"/>
      <c r="BS9" s="25" t="s">
        <v>8</v>
      </c>
    </row>
    <row r="10" spans="1:74" ht="14.45" customHeight="1">
      <c r="B10" s="29"/>
      <c r="C10" s="30"/>
      <c r="D10" s="38" t="s">
        <v>27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8" t="s">
        <v>28</v>
      </c>
      <c r="AL10" s="30"/>
      <c r="AM10" s="30"/>
      <c r="AN10" s="36" t="s">
        <v>29</v>
      </c>
      <c r="AO10" s="30"/>
      <c r="AP10" s="30"/>
      <c r="AQ10" s="32"/>
      <c r="BE10" s="389"/>
      <c r="BS10" s="25" t="s">
        <v>8</v>
      </c>
    </row>
    <row r="11" spans="1:74" ht="18.399999999999999" customHeight="1">
      <c r="B11" s="29"/>
      <c r="C11" s="30"/>
      <c r="D11" s="30"/>
      <c r="E11" s="36" t="s">
        <v>30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8" t="s">
        <v>31</v>
      </c>
      <c r="AL11" s="30"/>
      <c r="AM11" s="30"/>
      <c r="AN11" s="36" t="s">
        <v>32</v>
      </c>
      <c r="AO11" s="30"/>
      <c r="AP11" s="30"/>
      <c r="AQ11" s="32"/>
      <c r="BE11" s="389"/>
      <c r="BS11" s="25" t="s">
        <v>8</v>
      </c>
    </row>
    <row r="12" spans="1:74" ht="6.95" customHeight="1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2"/>
      <c r="BE12" s="389"/>
      <c r="BS12" s="25" t="s">
        <v>8</v>
      </c>
    </row>
    <row r="13" spans="1:74" ht="14.45" customHeight="1">
      <c r="B13" s="29"/>
      <c r="C13" s="30"/>
      <c r="D13" s="38" t="s">
        <v>33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8" t="s">
        <v>28</v>
      </c>
      <c r="AL13" s="30"/>
      <c r="AM13" s="30"/>
      <c r="AN13" s="40" t="s">
        <v>34</v>
      </c>
      <c r="AO13" s="30"/>
      <c r="AP13" s="30"/>
      <c r="AQ13" s="32"/>
      <c r="BE13" s="389"/>
      <c r="BS13" s="25" t="s">
        <v>8</v>
      </c>
    </row>
    <row r="14" spans="1:74" ht="15">
      <c r="B14" s="29"/>
      <c r="C14" s="30"/>
      <c r="D14" s="30"/>
      <c r="E14" s="393" t="s">
        <v>34</v>
      </c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8" t="s">
        <v>31</v>
      </c>
      <c r="AL14" s="30"/>
      <c r="AM14" s="30"/>
      <c r="AN14" s="40" t="s">
        <v>34</v>
      </c>
      <c r="AO14" s="30"/>
      <c r="AP14" s="30"/>
      <c r="AQ14" s="32"/>
      <c r="BE14" s="389"/>
      <c r="BS14" s="25" t="s">
        <v>8</v>
      </c>
    </row>
    <row r="15" spans="1:74" ht="6.9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2"/>
      <c r="BE15" s="389"/>
      <c r="BS15" s="25" t="s">
        <v>6</v>
      </c>
    </row>
    <row r="16" spans="1:74" ht="14.45" customHeight="1">
      <c r="B16" s="29"/>
      <c r="C16" s="30"/>
      <c r="D16" s="38" t="s">
        <v>35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8" t="s">
        <v>28</v>
      </c>
      <c r="AL16" s="30"/>
      <c r="AM16" s="30"/>
      <c r="AN16" s="36" t="s">
        <v>36</v>
      </c>
      <c r="AO16" s="30"/>
      <c r="AP16" s="30"/>
      <c r="AQ16" s="32"/>
      <c r="BE16" s="389"/>
      <c r="BS16" s="25" t="s">
        <v>6</v>
      </c>
    </row>
    <row r="17" spans="2:71" ht="18.399999999999999" customHeight="1">
      <c r="B17" s="29"/>
      <c r="C17" s="30"/>
      <c r="D17" s="30"/>
      <c r="E17" s="36" t="s">
        <v>37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8" t="s">
        <v>31</v>
      </c>
      <c r="AL17" s="30"/>
      <c r="AM17" s="30"/>
      <c r="AN17" s="36" t="s">
        <v>21</v>
      </c>
      <c r="AO17" s="30"/>
      <c r="AP17" s="30"/>
      <c r="AQ17" s="32"/>
      <c r="BE17" s="389"/>
      <c r="BS17" s="25" t="s">
        <v>38</v>
      </c>
    </row>
    <row r="18" spans="2:71" ht="6.95" customHeight="1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2"/>
      <c r="BE18" s="389"/>
      <c r="BS18" s="25" t="s">
        <v>8</v>
      </c>
    </row>
    <row r="19" spans="2:71" ht="14.45" customHeight="1">
      <c r="B19" s="29"/>
      <c r="C19" s="30"/>
      <c r="D19" s="38" t="s">
        <v>39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2"/>
      <c r="BE19" s="389"/>
      <c r="BS19" s="25" t="s">
        <v>8</v>
      </c>
    </row>
    <row r="20" spans="2:71" ht="57" customHeight="1">
      <c r="B20" s="29"/>
      <c r="C20" s="30"/>
      <c r="D20" s="30"/>
      <c r="E20" s="395" t="s">
        <v>40</v>
      </c>
      <c r="F20" s="395"/>
      <c r="G20" s="395"/>
      <c r="H20" s="395"/>
      <c r="I20" s="395"/>
      <c r="J20" s="395"/>
      <c r="K20" s="395"/>
      <c r="L20" s="395"/>
      <c r="M20" s="395"/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395"/>
      <c r="AF20" s="395"/>
      <c r="AG20" s="395"/>
      <c r="AH20" s="395"/>
      <c r="AI20" s="395"/>
      <c r="AJ20" s="395"/>
      <c r="AK20" s="395"/>
      <c r="AL20" s="395"/>
      <c r="AM20" s="395"/>
      <c r="AN20" s="395"/>
      <c r="AO20" s="30"/>
      <c r="AP20" s="30"/>
      <c r="AQ20" s="32"/>
      <c r="BE20" s="389"/>
      <c r="BS20" s="25" t="s">
        <v>6</v>
      </c>
    </row>
    <row r="21" spans="2:71" ht="6.95" customHeight="1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2"/>
      <c r="BE21" s="389"/>
    </row>
    <row r="22" spans="2:71" ht="6.95" customHeight="1">
      <c r="B22" s="29"/>
      <c r="C22" s="3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30"/>
      <c r="AQ22" s="32"/>
      <c r="BE22" s="389"/>
    </row>
    <row r="23" spans="2:71" s="1" customFormat="1" ht="25.9" customHeight="1">
      <c r="B23" s="42"/>
      <c r="C23" s="43"/>
      <c r="D23" s="44" t="s">
        <v>41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396">
        <f>ROUND(AG51,2)</f>
        <v>0</v>
      </c>
      <c r="AL23" s="397"/>
      <c r="AM23" s="397"/>
      <c r="AN23" s="397"/>
      <c r="AO23" s="397"/>
      <c r="AP23" s="43"/>
      <c r="AQ23" s="46"/>
      <c r="BE23" s="389"/>
    </row>
    <row r="24" spans="2:71" s="1" customFormat="1" ht="6.95" customHeight="1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6"/>
      <c r="BE24" s="389"/>
    </row>
    <row r="25" spans="2:71" s="1" customFormat="1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398" t="s">
        <v>42</v>
      </c>
      <c r="M25" s="398"/>
      <c r="N25" s="398"/>
      <c r="O25" s="398"/>
      <c r="P25" s="43"/>
      <c r="Q25" s="43"/>
      <c r="R25" s="43"/>
      <c r="S25" s="43"/>
      <c r="T25" s="43"/>
      <c r="U25" s="43"/>
      <c r="V25" s="43"/>
      <c r="W25" s="398" t="s">
        <v>43</v>
      </c>
      <c r="X25" s="398"/>
      <c r="Y25" s="398"/>
      <c r="Z25" s="398"/>
      <c r="AA25" s="398"/>
      <c r="AB25" s="398"/>
      <c r="AC25" s="398"/>
      <c r="AD25" s="398"/>
      <c r="AE25" s="398"/>
      <c r="AF25" s="43"/>
      <c r="AG25" s="43"/>
      <c r="AH25" s="43"/>
      <c r="AI25" s="43"/>
      <c r="AJ25" s="43"/>
      <c r="AK25" s="398" t="s">
        <v>44</v>
      </c>
      <c r="AL25" s="398"/>
      <c r="AM25" s="398"/>
      <c r="AN25" s="398"/>
      <c r="AO25" s="398"/>
      <c r="AP25" s="43"/>
      <c r="AQ25" s="46"/>
      <c r="BE25" s="389"/>
    </row>
    <row r="26" spans="2:71" s="2" customFormat="1" ht="14.45" customHeight="1">
      <c r="B26" s="48"/>
      <c r="C26" s="49"/>
      <c r="D26" s="50" t="s">
        <v>45</v>
      </c>
      <c r="E26" s="49"/>
      <c r="F26" s="50" t="s">
        <v>46</v>
      </c>
      <c r="G26" s="49"/>
      <c r="H26" s="49"/>
      <c r="I26" s="49"/>
      <c r="J26" s="49"/>
      <c r="K26" s="49"/>
      <c r="L26" s="381">
        <v>0.21</v>
      </c>
      <c r="M26" s="382"/>
      <c r="N26" s="382"/>
      <c r="O26" s="382"/>
      <c r="P26" s="49"/>
      <c r="Q26" s="49"/>
      <c r="R26" s="49"/>
      <c r="S26" s="49"/>
      <c r="T26" s="49"/>
      <c r="U26" s="49"/>
      <c r="V26" s="49"/>
      <c r="W26" s="383">
        <f>ROUND(AZ51,2)</f>
        <v>0</v>
      </c>
      <c r="X26" s="382"/>
      <c r="Y26" s="382"/>
      <c r="Z26" s="382"/>
      <c r="AA26" s="382"/>
      <c r="AB26" s="382"/>
      <c r="AC26" s="382"/>
      <c r="AD26" s="382"/>
      <c r="AE26" s="382"/>
      <c r="AF26" s="49"/>
      <c r="AG26" s="49"/>
      <c r="AH26" s="49"/>
      <c r="AI26" s="49"/>
      <c r="AJ26" s="49"/>
      <c r="AK26" s="383">
        <f>ROUND(AV51,2)</f>
        <v>0</v>
      </c>
      <c r="AL26" s="382"/>
      <c r="AM26" s="382"/>
      <c r="AN26" s="382"/>
      <c r="AO26" s="382"/>
      <c r="AP26" s="49"/>
      <c r="AQ26" s="51"/>
      <c r="BE26" s="389"/>
    </row>
    <row r="27" spans="2:71" s="2" customFormat="1" ht="14.45" customHeight="1">
      <c r="B27" s="48"/>
      <c r="C27" s="49"/>
      <c r="D27" s="49"/>
      <c r="E27" s="49"/>
      <c r="F27" s="50" t="s">
        <v>47</v>
      </c>
      <c r="G27" s="49"/>
      <c r="H27" s="49"/>
      <c r="I27" s="49"/>
      <c r="J27" s="49"/>
      <c r="K27" s="49"/>
      <c r="L27" s="381">
        <v>0.15</v>
      </c>
      <c r="M27" s="382"/>
      <c r="N27" s="382"/>
      <c r="O27" s="382"/>
      <c r="P27" s="49"/>
      <c r="Q27" s="49"/>
      <c r="R27" s="49"/>
      <c r="S27" s="49"/>
      <c r="T27" s="49"/>
      <c r="U27" s="49"/>
      <c r="V27" s="49"/>
      <c r="W27" s="383">
        <f>ROUND(BA51,2)</f>
        <v>0</v>
      </c>
      <c r="X27" s="382"/>
      <c r="Y27" s="382"/>
      <c r="Z27" s="382"/>
      <c r="AA27" s="382"/>
      <c r="AB27" s="382"/>
      <c r="AC27" s="382"/>
      <c r="AD27" s="382"/>
      <c r="AE27" s="382"/>
      <c r="AF27" s="49"/>
      <c r="AG27" s="49"/>
      <c r="AH27" s="49"/>
      <c r="AI27" s="49"/>
      <c r="AJ27" s="49"/>
      <c r="AK27" s="383">
        <f>ROUND(AW51,2)</f>
        <v>0</v>
      </c>
      <c r="AL27" s="382"/>
      <c r="AM27" s="382"/>
      <c r="AN27" s="382"/>
      <c r="AO27" s="382"/>
      <c r="AP27" s="49"/>
      <c r="AQ27" s="51"/>
      <c r="BE27" s="389"/>
    </row>
    <row r="28" spans="2:71" s="2" customFormat="1" ht="14.45" hidden="1" customHeight="1">
      <c r="B28" s="48"/>
      <c r="C28" s="49"/>
      <c r="D28" s="49"/>
      <c r="E28" s="49"/>
      <c r="F28" s="50" t="s">
        <v>48</v>
      </c>
      <c r="G28" s="49"/>
      <c r="H28" s="49"/>
      <c r="I28" s="49"/>
      <c r="J28" s="49"/>
      <c r="K28" s="49"/>
      <c r="L28" s="381">
        <v>0.21</v>
      </c>
      <c r="M28" s="382"/>
      <c r="N28" s="382"/>
      <c r="O28" s="382"/>
      <c r="P28" s="49"/>
      <c r="Q28" s="49"/>
      <c r="R28" s="49"/>
      <c r="S28" s="49"/>
      <c r="T28" s="49"/>
      <c r="U28" s="49"/>
      <c r="V28" s="49"/>
      <c r="W28" s="383">
        <f>ROUND(BB51,2)</f>
        <v>0</v>
      </c>
      <c r="X28" s="382"/>
      <c r="Y28" s="382"/>
      <c r="Z28" s="382"/>
      <c r="AA28" s="382"/>
      <c r="AB28" s="382"/>
      <c r="AC28" s="382"/>
      <c r="AD28" s="382"/>
      <c r="AE28" s="382"/>
      <c r="AF28" s="49"/>
      <c r="AG28" s="49"/>
      <c r="AH28" s="49"/>
      <c r="AI28" s="49"/>
      <c r="AJ28" s="49"/>
      <c r="AK28" s="383">
        <v>0</v>
      </c>
      <c r="AL28" s="382"/>
      <c r="AM28" s="382"/>
      <c r="AN28" s="382"/>
      <c r="AO28" s="382"/>
      <c r="AP28" s="49"/>
      <c r="AQ28" s="51"/>
      <c r="BE28" s="389"/>
    </row>
    <row r="29" spans="2:71" s="2" customFormat="1" ht="14.45" hidden="1" customHeight="1">
      <c r="B29" s="48"/>
      <c r="C29" s="49"/>
      <c r="D29" s="49"/>
      <c r="E29" s="49"/>
      <c r="F29" s="50" t="s">
        <v>49</v>
      </c>
      <c r="G29" s="49"/>
      <c r="H29" s="49"/>
      <c r="I29" s="49"/>
      <c r="J29" s="49"/>
      <c r="K29" s="49"/>
      <c r="L29" s="381">
        <v>0.15</v>
      </c>
      <c r="M29" s="382"/>
      <c r="N29" s="382"/>
      <c r="O29" s="382"/>
      <c r="P29" s="49"/>
      <c r="Q29" s="49"/>
      <c r="R29" s="49"/>
      <c r="S29" s="49"/>
      <c r="T29" s="49"/>
      <c r="U29" s="49"/>
      <c r="V29" s="49"/>
      <c r="W29" s="383">
        <f>ROUND(BC51,2)</f>
        <v>0</v>
      </c>
      <c r="X29" s="382"/>
      <c r="Y29" s="382"/>
      <c r="Z29" s="382"/>
      <c r="AA29" s="382"/>
      <c r="AB29" s="382"/>
      <c r="AC29" s="382"/>
      <c r="AD29" s="382"/>
      <c r="AE29" s="382"/>
      <c r="AF29" s="49"/>
      <c r="AG29" s="49"/>
      <c r="AH29" s="49"/>
      <c r="AI29" s="49"/>
      <c r="AJ29" s="49"/>
      <c r="AK29" s="383">
        <v>0</v>
      </c>
      <c r="AL29" s="382"/>
      <c r="AM29" s="382"/>
      <c r="AN29" s="382"/>
      <c r="AO29" s="382"/>
      <c r="AP29" s="49"/>
      <c r="AQ29" s="51"/>
      <c r="BE29" s="389"/>
    </row>
    <row r="30" spans="2:71" s="2" customFormat="1" ht="14.45" hidden="1" customHeight="1">
      <c r="B30" s="48"/>
      <c r="C30" s="49"/>
      <c r="D30" s="49"/>
      <c r="E30" s="49"/>
      <c r="F30" s="50" t="s">
        <v>50</v>
      </c>
      <c r="G30" s="49"/>
      <c r="H30" s="49"/>
      <c r="I30" s="49"/>
      <c r="J30" s="49"/>
      <c r="K30" s="49"/>
      <c r="L30" s="381">
        <v>0</v>
      </c>
      <c r="M30" s="382"/>
      <c r="N30" s="382"/>
      <c r="O30" s="382"/>
      <c r="P30" s="49"/>
      <c r="Q30" s="49"/>
      <c r="R30" s="49"/>
      <c r="S30" s="49"/>
      <c r="T30" s="49"/>
      <c r="U30" s="49"/>
      <c r="V30" s="49"/>
      <c r="W30" s="383">
        <f>ROUND(BD51,2)</f>
        <v>0</v>
      </c>
      <c r="X30" s="382"/>
      <c r="Y30" s="382"/>
      <c r="Z30" s="382"/>
      <c r="AA30" s="382"/>
      <c r="AB30" s="382"/>
      <c r="AC30" s="382"/>
      <c r="AD30" s="382"/>
      <c r="AE30" s="382"/>
      <c r="AF30" s="49"/>
      <c r="AG30" s="49"/>
      <c r="AH30" s="49"/>
      <c r="AI30" s="49"/>
      <c r="AJ30" s="49"/>
      <c r="AK30" s="383">
        <v>0</v>
      </c>
      <c r="AL30" s="382"/>
      <c r="AM30" s="382"/>
      <c r="AN30" s="382"/>
      <c r="AO30" s="382"/>
      <c r="AP30" s="49"/>
      <c r="AQ30" s="51"/>
      <c r="BE30" s="389"/>
    </row>
    <row r="31" spans="2:71" s="1" customFormat="1" ht="6.95" customHeight="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6"/>
      <c r="BE31" s="389"/>
    </row>
    <row r="32" spans="2:71" s="1" customFormat="1" ht="25.9" customHeight="1">
      <c r="B32" s="42"/>
      <c r="C32" s="52"/>
      <c r="D32" s="53" t="s">
        <v>51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5" t="s">
        <v>52</v>
      </c>
      <c r="U32" s="54"/>
      <c r="V32" s="54"/>
      <c r="W32" s="54"/>
      <c r="X32" s="384" t="s">
        <v>53</v>
      </c>
      <c r="Y32" s="385"/>
      <c r="Z32" s="385"/>
      <c r="AA32" s="385"/>
      <c r="AB32" s="385"/>
      <c r="AC32" s="54"/>
      <c r="AD32" s="54"/>
      <c r="AE32" s="54"/>
      <c r="AF32" s="54"/>
      <c r="AG32" s="54"/>
      <c r="AH32" s="54"/>
      <c r="AI32" s="54"/>
      <c r="AJ32" s="54"/>
      <c r="AK32" s="386">
        <f>SUM(AK23:AK30)</f>
        <v>0</v>
      </c>
      <c r="AL32" s="385"/>
      <c r="AM32" s="385"/>
      <c r="AN32" s="385"/>
      <c r="AO32" s="387"/>
      <c r="AP32" s="52"/>
      <c r="AQ32" s="56"/>
      <c r="BE32" s="389"/>
    </row>
    <row r="33" spans="2:56" s="1" customFormat="1" ht="6.95" customHeight="1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6"/>
    </row>
    <row r="34" spans="2:56" s="1" customFormat="1" ht="6.95" customHeight="1"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9"/>
    </row>
    <row r="38" spans="2:56" s="1" customFormat="1" ht="6.95" customHeight="1"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2"/>
    </row>
    <row r="39" spans="2:56" s="1" customFormat="1" ht="36.950000000000003" customHeight="1">
      <c r="B39" s="42"/>
      <c r="C39" s="63" t="s">
        <v>54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2"/>
    </row>
    <row r="40" spans="2:56" s="1" customFormat="1" ht="6.95" customHeight="1">
      <c r="B40" s="42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2"/>
    </row>
    <row r="41" spans="2:56" s="3" customFormat="1" ht="14.45" customHeight="1">
      <c r="B41" s="65"/>
      <c r="C41" s="66" t="s">
        <v>15</v>
      </c>
      <c r="D41" s="67"/>
      <c r="E41" s="67"/>
      <c r="F41" s="67"/>
      <c r="G41" s="67"/>
      <c r="H41" s="67"/>
      <c r="I41" s="67"/>
      <c r="J41" s="67"/>
      <c r="K41" s="67"/>
      <c r="L41" s="67" t="str">
        <f>K5</f>
        <v>K3-1</v>
      </c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8"/>
    </row>
    <row r="42" spans="2:56" s="4" customFormat="1" ht="36.950000000000003" customHeight="1">
      <c r="B42" s="69"/>
      <c r="C42" s="70" t="s">
        <v>18</v>
      </c>
      <c r="D42" s="71"/>
      <c r="E42" s="71"/>
      <c r="F42" s="71"/>
      <c r="G42" s="71"/>
      <c r="H42" s="71"/>
      <c r="I42" s="71"/>
      <c r="J42" s="71"/>
      <c r="K42" s="71"/>
      <c r="L42" s="367" t="str">
        <f>K6</f>
        <v>Rekonstrukce chodníků na ul. Dukelská, Šenov u Nového Jičína</v>
      </c>
      <c r="M42" s="368"/>
      <c r="N42" s="368"/>
      <c r="O42" s="368"/>
      <c r="P42" s="368"/>
      <c r="Q42" s="368"/>
      <c r="R42" s="368"/>
      <c r="S42" s="368"/>
      <c r="T42" s="368"/>
      <c r="U42" s="368"/>
      <c r="V42" s="368"/>
      <c r="W42" s="368"/>
      <c r="X42" s="368"/>
      <c r="Y42" s="368"/>
      <c r="Z42" s="368"/>
      <c r="AA42" s="368"/>
      <c r="AB42" s="368"/>
      <c r="AC42" s="368"/>
      <c r="AD42" s="368"/>
      <c r="AE42" s="368"/>
      <c r="AF42" s="368"/>
      <c r="AG42" s="368"/>
      <c r="AH42" s="368"/>
      <c r="AI42" s="368"/>
      <c r="AJ42" s="368"/>
      <c r="AK42" s="368"/>
      <c r="AL42" s="368"/>
      <c r="AM42" s="368"/>
      <c r="AN42" s="368"/>
      <c r="AO42" s="368"/>
      <c r="AP42" s="71"/>
      <c r="AQ42" s="71"/>
      <c r="AR42" s="72"/>
    </row>
    <row r="43" spans="2:56" s="1" customFormat="1" ht="6.95" customHeight="1">
      <c r="B43" s="42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2"/>
    </row>
    <row r="44" spans="2:56" s="1" customFormat="1" ht="15">
      <c r="B44" s="42"/>
      <c r="C44" s="66" t="s">
        <v>23</v>
      </c>
      <c r="D44" s="64"/>
      <c r="E44" s="64"/>
      <c r="F44" s="64"/>
      <c r="G44" s="64"/>
      <c r="H44" s="64"/>
      <c r="I44" s="64"/>
      <c r="J44" s="64"/>
      <c r="K44" s="64"/>
      <c r="L44" s="73" t="str">
        <f>IF(K8="","",K8)</f>
        <v>Šenov u Nového Jičína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6" t="s">
        <v>25</v>
      </c>
      <c r="AJ44" s="64"/>
      <c r="AK44" s="64"/>
      <c r="AL44" s="64"/>
      <c r="AM44" s="369" t="str">
        <f>IF(AN8= "","",AN8)</f>
        <v>28. 2. 2018</v>
      </c>
      <c r="AN44" s="369"/>
      <c r="AO44" s="64"/>
      <c r="AP44" s="64"/>
      <c r="AQ44" s="64"/>
      <c r="AR44" s="62"/>
    </row>
    <row r="45" spans="2:56" s="1" customFormat="1" ht="6.95" customHeight="1">
      <c r="B45" s="42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2"/>
    </row>
    <row r="46" spans="2:56" s="1" customFormat="1" ht="15">
      <c r="B46" s="42"/>
      <c r="C46" s="66" t="s">
        <v>27</v>
      </c>
      <c r="D46" s="64"/>
      <c r="E46" s="64"/>
      <c r="F46" s="64"/>
      <c r="G46" s="64"/>
      <c r="H46" s="64"/>
      <c r="I46" s="64"/>
      <c r="J46" s="64"/>
      <c r="K46" s="64"/>
      <c r="L46" s="67" t="str">
        <f>IF(E11= "","",E11)</f>
        <v>Obec Šenov u Nového Jičína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6" t="s">
        <v>35</v>
      </c>
      <c r="AJ46" s="64"/>
      <c r="AK46" s="64"/>
      <c r="AL46" s="64"/>
      <c r="AM46" s="370" t="str">
        <f>IF(E17="","",E17)</f>
        <v>Ing. Marek Milich</v>
      </c>
      <c r="AN46" s="370"/>
      <c r="AO46" s="370"/>
      <c r="AP46" s="370"/>
      <c r="AQ46" s="64"/>
      <c r="AR46" s="62"/>
      <c r="AS46" s="371" t="s">
        <v>55</v>
      </c>
      <c r="AT46" s="372"/>
      <c r="AU46" s="75"/>
      <c r="AV46" s="75"/>
      <c r="AW46" s="75"/>
      <c r="AX46" s="75"/>
      <c r="AY46" s="75"/>
      <c r="AZ46" s="75"/>
      <c r="BA46" s="75"/>
      <c r="BB46" s="75"/>
      <c r="BC46" s="75"/>
      <c r="BD46" s="76"/>
    </row>
    <row r="47" spans="2:56" s="1" customFormat="1" ht="15">
      <c r="B47" s="42"/>
      <c r="C47" s="66" t="s">
        <v>33</v>
      </c>
      <c r="D47" s="64"/>
      <c r="E47" s="64"/>
      <c r="F47" s="64"/>
      <c r="G47" s="64"/>
      <c r="H47" s="64"/>
      <c r="I47" s="64"/>
      <c r="J47" s="64"/>
      <c r="K47" s="64"/>
      <c r="L47" s="67" t="str">
        <f>IF(E14= "Vyplň údaj","",E14)</f>
        <v/>
      </c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2"/>
      <c r="AS47" s="373"/>
      <c r="AT47" s="374"/>
      <c r="AU47" s="77"/>
      <c r="AV47" s="77"/>
      <c r="AW47" s="77"/>
      <c r="AX47" s="77"/>
      <c r="AY47" s="77"/>
      <c r="AZ47" s="77"/>
      <c r="BA47" s="77"/>
      <c r="BB47" s="77"/>
      <c r="BC47" s="77"/>
      <c r="BD47" s="78"/>
    </row>
    <row r="48" spans="2:56" s="1" customFormat="1" ht="10.9" customHeight="1">
      <c r="B48" s="42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2"/>
      <c r="AS48" s="375"/>
      <c r="AT48" s="376"/>
      <c r="AU48" s="43"/>
      <c r="AV48" s="43"/>
      <c r="AW48" s="43"/>
      <c r="AX48" s="43"/>
      <c r="AY48" s="43"/>
      <c r="AZ48" s="43"/>
      <c r="BA48" s="43"/>
      <c r="BB48" s="43"/>
      <c r="BC48" s="43"/>
      <c r="BD48" s="79"/>
    </row>
    <row r="49" spans="1:91" s="1" customFormat="1" ht="29.25" customHeight="1">
      <c r="B49" s="42"/>
      <c r="C49" s="377" t="s">
        <v>56</v>
      </c>
      <c r="D49" s="378"/>
      <c r="E49" s="378"/>
      <c r="F49" s="378"/>
      <c r="G49" s="378"/>
      <c r="H49" s="80"/>
      <c r="I49" s="379" t="s">
        <v>57</v>
      </c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80" t="s">
        <v>58</v>
      </c>
      <c r="AH49" s="378"/>
      <c r="AI49" s="378"/>
      <c r="AJ49" s="378"/>
      <c r="AK49" s="378"/>
      <c r="AL49" s="378"/>
      <c r="AM49" s="378"/>
      <c r="AN49" s="379" t="s">
        <v>59</v>
      </c>
      <c r="AO49" s="378"/>
      <c r="AP49" s="378"/>
      <c r="AQ49" s="81" t="s">
        <v>60</v>
      </c>
      <c r="AR49" s="62"/>
      <c r="AS49" s="82" t="s">
        <v>61</v>
      </c>
      <c r="AT49" s="83" t="s">
        <v>62</v>
      </c>
      <c r="AU49" s="83" t="s">
        <v>63</v>
      </c>
      <c r="AV49" s="83" t="s">
        <v>64</v>
      </c>
      <c r="AW49" s="83" t="s">
        <v>65</v>
      </c>
      <c r="AX49" s="83" t="s">
        <v>66</v>
      </c>
      <c r="AY49" s="83" t="s">
        <v>67</v>
      </c>
      <c r="AZ49" s="83" t="s">
        <v>68</v>
      </c>
      <c r="BA49" s="83" t="s">
        <v>69</v>
      </c>
      <c r="BB49" s="83" t="s">
        <v>70</v>
      </c>
      <c r="BC49" s="83" t="s">
        <v>71</v>
      </c>
      <c r="BD49" s="84" t="s">
        <v>72</v>
      </c>
    </row>
    <row r="50" spans="1:91" s="1" customFormat="1" ht="10.9" customHeight="1">
      <c r="B50" s="42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2"/>
      <c r="AS50" s="85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7"/>
    </row>
    <row r="51" spans="1:91" s="4" customFormat="1" ht="32.450000000000003" customHeight="1">
      <c r="B51" s="69"/>
      <c r="C51" s="88" t="s">
        <v>73</v>
      </c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356">
        <f>ROUND(AG52+AG59,2)</f>
        <v>0</v>
      </c>
      <c r="AH51" s="356"/>
      <c r="AI51" s="356"/>
      <c r="AJ51" s="356"/>
      <c r="AK51" s="356"/>
      <c r="AL51" s="356"/>
      <c r="AM51" s="356"/>
      <c r="AN51" s="357">
        <f t="shared" ref="AN51:AN61" si="0">SUM(AG51,AT51)</f>
        <v>0</v>
      </c>
      <c r="AO51" s="357"/>
      <c r="AP51" s="357"/>
      <c r="AQ51" s="90" t="s">
        <v>21</v>
      </c>
      <c r="AR51" s="72"/>
      <c r="AS51" s="91">
        <f>ROUND(AS52+AS59,2)</f>
        <v>0</v>
      </c>
      <c r="AT51" s="92">
        <f t="shared" ref="AT51:AT61" si="1">ROUND(SUM(AV51:AW51),2)</f>
        <v>0</v>
      </c>
      <c r="AU51" s="93">
        <f>ROUND(AU52+AU59,5)</f>
        <v>0</v>
      </c>
      <c r="AV51" s="92">
        <f>ROUND(AZ51*L26,2)</f>
        <v>0</v>
      </c>
      <c r="AW51" s="92">
        <f>ROUND(BA51*L27,2)</f>
        <v>0</v>
      </c>
      <c r="AX51" s="92">
        <f>ROUND(BB51*L26,2)</f>
        <v>0</v>
      </c>
      <c r="AY51" s="92">
        <f>ROUND(BC51*L27,2)</f>
        <v>0</v>
      </c>
      <c r="AZ51" s="92">
        <f>ROUND(AZ52+AZ59,2)</f>
        <v>0</v>
      </c>
      <c r="BA51" s="92">
        <f>ROUND(BA52+BA59,2)</f>
        <v>0</v>
      </c>
      <c r="BB51" s="92">
        <f>ROUND(BB52+BB59,2)</f>
        <v>0</v>
      </c>
      <c r="BC51" s="92">
        <f>ROUND(BC52+BC59,2)</f>
        <v>0</v>
      </c>
      <c r="BD51" s="94">
        <f>ROUND(BD52+BD59,2)</f>
        <v>0</v>
      </c>
      <c r="BS51" s="95" t="s">
        <v>74</v>
      </c>
      <c r="BT51" s="95" t="s">
        <v>75</v>
      </c>
      <c r="BU51" s="96" t="s">
        <v>76</v>
      </c>
      <c r="BV51" s="95" t="s">
        <v>77</v>
      </c>
      <c r="BW51" s="95" t="s">
        <v>7</v>
      </c>
      <c r="BX51" s="95" t="s">
        <v>78</v>
      </c>
      <c r="CL51" s="95" t="s">
        <v>21</v>
      </c>
    </row>
    <row r="52" spans="1:91" s="5" customFormat="1" ht="16.5" customHeight="1">
      <c r="B52" s="97"/>
      <c r="C52" s="98"/>
      <c r="D52" s="365" t="s">
        <v>79</v>
      </c>
      <c r="E52" s="365"/>
      <c r="F52" s="365"/>
      <c r="G52" s="365"/>
      <c r="H52" s="365"/>
      <c r="I52" s="99"/>
      <c r="J52" s="365" t="s">
        <v>80</v>
      </c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  <c r="AG52" s="364">
        <f>ROUND(AG53+AG57,2)</f>
        <v>0</v>
      </c>
      <c r="AH52" s="363"/>
      <c r="AI52" s="363"/>
      <c r="AJ52" s="363"/>
      <c r="AK52" s="363"/>
      <c r="AL52" s="363"/>
      <c r="AM52" s="363"/>
      <c r="AN52" s="362">
        <f t="shared" si="0"/>
        <v>0</v>
      </c>
      <c r="AO52" s="363"/>
      <c r="AP52" s="363"/>
      <c r="AQ52" s="100" t="s">
        <v>81</v>
      </c>
      <c r="AR52" s="101"/>
      <c r="AS52" s="102">
        <f>ROUND(AS53+AS57,2)</f>
        <v>0</v>
      </c>
      <c r="AT52" s="103">
        <f t="shared" si="1"/>
        <v>0</v>
      </c>
      <c r="AU52" s="104">
        <f>ROUND(AU53+AU57,5)</f>
        <v>0</v>
      </c>
      <c r="AV52" s="103">
        <f>ROUND(AZ52*L26,2)</f>
        <v>0</v>
      </c>
      <c r="AW52" s="103">
        <f>ROUND(BA52*L27,2)</f>
        <v>0</v>
      </c>
      <c r="AX52" s="103">
        <f>ROUND(BB52*L26,2)</f>
        <v>0</v>
      </c>
      <c r="AY52" s="103">
        <f>ROUND(BC52*L27,2)</f>
        <v>0</v>
      </c>
      <c r="AZ52" s="103">
        <f>ROUND(AZ53+AZ57,2)</f>
        <v>0</v>
      </c>
      <c r="BA52" s="103">
        <f>ROUND(BA53+BA57,2)</f>
        <v>0</v>
      </c>
      <c r="BB52" s="103">
        <f>ROUND(BB53+BB57,2)</f>
        <v>0</v>
      </c>
      <c r="BC52" s="103">
        <f>ROUND(BC53+BC57,2)</f>
        <v>0</v>
      </c>
      <c r="BD52" s="105">
        <f>ROUND(BD53+BD57,2)</f>
        <v>0</v>
      </c>
      <c r="BS52" s="106" t="s">
        <v>74</v>
      </c>
      <c r="BT52" s="106" t="s">
        <v>79</v>
      </c>
      <c r="BU52" s="106" t="s">
        <v>76</v>
      </c>
      <c r="BV52" s="106" t="s">
        <v>77</v>
      </c>
      <c r="BW52" s="106" t="s">
        <v>82</v>
      </c>
      <c r="BX52" s="106" t="s">
        <v>7</v>
      </c>
      <c r="CL52" s="106" t="s">
        <v>21</v>
      </c>
      <c r="CM52" s="106" t="s">
        <v>83</v>
      </c>
    </row>
    <row r="53" spans="1:91" s="6" customFormat="1" ht="16.5" customHeight="1">
      <c r="B53" s="107"/>
      <c r="C53" s="108"/>
      <c r="D53" s="108"/>
      <c r="E53" s="361" t="s">
        <v>84</v>
      </c>
      <c r="F53" s="361"/>
      <c r="G53" s="361"/>
      <c r="H53" s="361"/>
      <c r="I53" s="361"/>
      <c r="J53" s="108"/>
      <c r="K53" s="361" t="s">
        <v>85</v>
      </c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6">
        <f>ROUND(SUM(AG54:AG56),2)</f>
        <v>0</v>
      </c>
      <c r="AH53" s="360"/>
      <c r="AI53" s="360"/>
      <c r="AJ53" s="360"/>
      <c r="AK53" s="360"/>
      <c r="AL53" s="360"/>
      <c r="AM53" s="360"/>
      <c r="AN53" s="359">
        <f t="shared" si="0"/>
        <v>0</v>
      </c>
      <c r="AO53" s="360"/>
      <c r="AP53" s="360"/>
      <c r="AQ53" s="109" t="s">
        <v>86</v>
      </c>
      <c r="AR53" s="110"/>
      <c r="AS53" s="111">
        <f>ROUND(SUM(AS54:AS56),2)</f>
        <v>0</v>
      </c>
      <c r="AT53" s="112">
        <f t="shared" si="1"/>
        <v>0</v>
      </c>
      <c r="AU53" s="113">
        <f>ROUND(SUM(AU54:AU56),5)</f>
        <v>0</v>
      </c>
      <c r="AV53" s="112">
        <f>ROUND(AZ53*L26,2)</f>
        <v>0</v>
      </c>
      <c r="AW53" s="112">
        <f>ROUND(BA53*L27,2)</f>
        <v>0</v>
      </c>
      <c r="AX53" s="112">
        <f>ROUND(BB53*L26,2)</f>
        <v>0</v>
      </c>
      <c r="AY53" s="112">
        <f>ROUND(BC53*L27,2)</f>
        <v>0</v>
      </c>
      <c r="AZ53" s="112">
        <f>ROUND(SUM(AZ54:AZ56),2)</f>
        <v>0</v>
      </c>
      <c r="BA53" s="112">
        <f>ROUND(SUM(BA54:BA56),2)</f>
        <v>0</v>
      </c>
      <c r="BB53" s="112">
        <f>ROUND(SUM(BB54:BB56),2)</f>
        <v>0</v>
      </c>
      <c r="BC53" s="112">
        <f>ROUND(SUM(BC54:BC56),2)</f>
        <v>0</v>
      </c>
      <c r="BD53" s="114">
        <f>ROUND(SUM(BD54:BD56),2)</f>
        <v>0</v>
      </c>
      <c r="BS53" s="115" t="s">
        <v>74</v>
      </c>
      <c r="BT53" s="115" t="s">
        <v>83</v>
      </c>
      <c r="BU53" s="115" t="s">
        <v>76</v>
      </c>
      <c r="BV53" s="115" t="s">
        <v>77</v>
      </c>
      <c r="BW53" s="115" t="s">
        <v>87</v>
      </c>
      <c r="BX53" s="115" t="s">
        <v>82</v>
      </c>
      <c r="CL53" s="115" t="s">
        <v>21</v>
      </c>
    </row>
    <row r="54" spans="1:91" s="6" customFormat="1" ht="16.5" customHeight="1">
      <c r="A54" s="116" t="s">
        <v>88</v>
      </c>
      <c r="B54" s="107"/>
      <c r="C54" s="108"/>
      <c r="D54" s="108"/>
      <c r="E54" s="108"/>
      <c r="F54" s="361" t="s">
        <v>89</v>
      </c>
      <c r="G54" s="361"/>
      <c r="H54" s="361"/>
      <c r="I54" s="361"/>
      <c r="J54" s="361"/>
      <c r="K54" s="108"/>
      <c r="L54" s="361" t="s">
        <v>90</v>
      </c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59">
        <f>'SO 01 - Část a) Začátek ú...'!J31</f>
        <v>0</v>
      </c>
      <c r="AH54" s="360"/>
      <c r="AI54" s="360"/>
      <c r="AJ54" s="360"/>
      <c r="AK54" s="360"/>
      <c r="AL54" s="360"/>
      <c r="AM54" s="360"/>
      <c r="AN54" s="359">
        <f t="shared" si="0"/>
        <v>0</v>
      </c>
      <c r="AO54" s="360"/>
      <c r="AP54" s="360"/>
      <c r="AQ54" s="109" t="s">
        <v>86</v>
      </c>
      <c r="AR54" s="110"/>
      <c r="AS54" s="111">
        <v>0</v>
      </c>
      <c r="AT54" s="112">
        <f t="shared" si="1"/>
        <v>0</v>
      </c>
      <c r="AU54" s="113">
        <f>'SO 01 - Část a) Začátek ú...'!P97</f>
        <v>0</v>
      </c>
      <c r="AV54" s="112">
        <f>'SO 01 - Část a) Začátek ú...'!J34</f>
        <v>0</v>
      </c>
      <c r="AW54" s="112">
        <f>'SO 01 - Část a) Začátek ú...'!J35</f>
        <v>0</v>
      </c>
      <c r="AX54" s="112">
        <f>'SO 01 - Část a) Začátek ú...'!J36</f>
        <v>0</v>
      </c>
      <c r="AY54" s="112">
        <f>'SO 01 - Část a) Začátek ú...'!J37</f>
        <v>0</v>
      </c>
      <c r="AZ54" s="112">
        <f>'SO 01 - Část a) Začátek ú...'!F34</f>
        <v>0</v>
      </c>
      <c r="BA54" s="112">
        <f>'SO 01 - Část a) Začátek ú...'!F35</f>
        <v>0</v>
      </c>
      <c r="BB54" s="112">
        <f>'SO 01 - Část a) Začátek ú...'!F36</f>
        <v>0</v>
      </c>
      <c r="BC54" s="112">
        <f>'SO 01 - Část a) Začátek ú...'!F37</f>
        <v>0</v>
      </c>
      <c r="BD54" s="114">
        <f>'SO 01 - Část a) Začátek ú...'!F38</f>
        <v>0</v>
      </c>
      <c r="BT54" s="115" t="s">
        <v>91</v>
      </c>
      <c r="BV54" s="115" t="s">
        <v>77</v>
      </c>
      <c r="BW54" s="115" t="s">
        <v>92</v>
      </c>
      <c r="BX54" s="115" t="s">
        <v>87</v>
      </c>
      <c r="CL54" s="115" t="s">
        <v>21</v>
      </c>
    </row>
    <row r="55" spans="1:91" s="6" customFormat="1" ht="16.5" customHeight="1">
      <c r="A55" s="116" t="s">
        <v>88</v>
      </c>
      <c r="B55" s="107"/>
      <c r="C55" s="108"/>
      <c r="D55" s="108"/>
      <c r="E55" s="108"/>
      <c r="F55" s="361" t="s">
        <v>93</v>
      </c>
      <c r="G55" s="361"/>
      <c r="H55" s="361"/>
      <c r="I55" s="361"/>
      <c r="J55" s="361"/>
      <c r="K55" s="108"/>
      <c r="L55" s="361" t="s">
        <v>94</v>
      </c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59">
        <f>'SO 03 - Část c) Nástupišt...'!J31</f>
        <v>0</v>
      </c>
      <c r="AH55" s="360"/>
      <c r="AI55" s="360"/>
      <c r="AJ55" s="360"/>
      <c r="AK55" s="360"/>
      <c r="AL55" s="360"/>
      <c r="AM55" s="360"/>
      <c r="AN55" s="359">
        <f t="shared" si="0"/>
        <v>0</v>
      </c>
      <c r="AO55" s="360"/>
      <c r="AP55" s="360"/>
      <c r="AQ55" s="109" t="s">
        <v>86</v>
      </c>
      <c r="AR55" s="110"/>
      <c r="AS55" s="111">
        <v>0</v>
      </c>
      <c r="AT55" s="112">
        <f t="shared" si="1"/>
        <v>0</v>
      </c>
      <c r="AU55" s="113">
        <f>'SO 03 - Část c) Nástupišt...'!P95</f>
        <v>0</v>
      </c>
      <c r="AV55" s="112">
        <f>'SO 03 - Část c) Nástupišt...'!J34</f>
        <v>0</v>
      </c>
      <c r="AW55" s="112">
        <f>'SO 03 - Část c) Nástupišt...'!J35</f>
        <v>0</v>
      </c>
      <c r="AX55" s="112">
        <f>'SO 03 - Část c) Nástupišt...'!J36</f>
        <v>0</v>
      </c>
      <c r="AY55" s="112">
        <f>'SO 03 - Část c) Nástupišt...'!J37</f>
        <v>0</v>
      </c>
      <c r="AZ55" s="112">
        <f>'SO 03 - Část c) Nástupišt...'!F34</f>
        <v>0</v>
      </c>
      <c r="BA55" s="112">
        <f>'SO 03 - Část c) Nástupišt...'!F35</f>
        <v>0</v>
      </c>
      <c r="BB55" s="112">
        <f>'SO 03 - Část c) Nástupišt...'!F36</f>
        <v>0</v>
      </c>
      <c r="BC55" s="112">
        <f>'SO 03 - Část c) Nástupišt...'!F37</f>
        <v>0</v>
      </c>
      <c r="BD55" s="114">
        <f>'SO 03 - Část c) Nástupišt...'!F38</f>
        <v>0</v>
      </c>
      <c r="BT55" s="115" t="s">
        <v>91</v>
      </c>
      <c r="BV55" s="115" t="s">
        <v>77</v>
      </c>
      <c r="BW55" s="115" t="s">
        <v>95</v>
      </c>
      <c r="BX55" s="115" t="s">
        <v>87</v>
      </c>
      <c r="CL55" s="115" t="s">
        <v>21</v>
      </c>
    </row>
    <row r="56" spans="1:91" s="6" customFormat="1" ht="16.5" customHeight="1">
      <c r="A56" s="116" t="s">
        <v>88</v>
      </c>
      <c r="B56" s="107"/>
      <c r="C56" s="108"/>
      <c r="D56" s="108"/>
      <c r="E56" s="108"/>
      <c r="F56" s="361" t="s">
        <v>96</v>
      </c>
      <c r="G56" s="361"/>
      <c r="H56" s="361"/>
      <c r="I56" s="361"/>
      <c r="J56" s="361"/>
      <c r="K56" s="108"/>
      <c r="L56" s="361" t="s">
        <v>97</v>
      </c>
      <c r="M56" s="361"/>
      <c r="N56" s="361"/>
      <c r="O56" s="361"/>
      <c r="P56" s="361"/>
      <c r="Q56" s="361"/>
      <c r="R56" s="361"/>
      <c r="S56" s="361"/>
      <c r="T56" s="361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59">
        <f>'SO 04 - Část d) Křižovatk...'!J31</f>
        <v>0</v>
      </c>
      <c r="AH56" s="360"/>
      <c r="AI56" s="360"/>
      <c r="AJ56" s="360"/>
      <c r="AK56" s="360"/>
      <c r="AL56" s="360"/>
      <c r="AM56" s="360"/>
      <c r="AN56" s="359">
        <f t="shared" si="0"/>
        <v>0</v>
      </c>
      <c r="AO56" s="360"/>
      <c r="AP56" s="360"/>
      <c r="AQ56" s="109" t="s">
        <v>86</v>
      </c>
      <c r="AR56" s="110"/>
      <c r="AS56" s="111">
        <v>0</v>
      </c>
      <c r="AT56" s="112">
        <f t="shared" si="1"/>
        <v>0</v>
      </c>
      <c r="AU56" s="113">
        <f>'SO 04 - Část d) Křižovatk...'!P97</f>
        <v>0</v>
      </c>
      <c r="AV56" s="112">
        <f>'SO 04 - Část d) Křižovatk...'!J34</f>
        <v>0</v>
      </c>
      <c r="AW56" s="112">
        <f>'SO 04 - Část d) Křižovatk...'!J35</f>
        <v>0</v>
      </c>
      <c r="AX56" s="112">
        <f>'SO 04 - Část d) Křižovatk...'!J36</f>
        <v>0</v>
      </c>
      <c r="AY56" s="112">
        <f>'SO 04 - Část d) Křižovatk...'!J37</f>
        <v>0</v>
      </c>
      <c r="AZ56" s="112">
        <f>'SO 04 - Část d) Křižovatk...'!F34</f>
        <v>0</v>
      </c>
      <c r="BA56" s="112">
        <f>'SO 04 - Část d) Křižovatk...'!F35</f>
        <v>0</v>
      </c>
      <c r="BB56" s="112">
        <f>'SO 04 - Část d) Křižovatk...'!F36</f>
        <v>0</v>
      </c>
      <c r="BC56" s="112">
        <f>'SO 04 - Část d) Křižovatk...'!F37</f>
        <v>0</v>
      </c>
      <c r="BD56" s="114">
        <f>'SO 04 - Část d) Křižovatk...'!F38</f>
        <v>0</v>
      </c>
      <c r="BT56" s="115" t="s">
        <v>91</v>
      </c>
      <c r="BV56" s="115" t="s">
        <v>77</v>
      </c>
      <c r="BW56" s="115" t="s">
        <v>98</v>
      </c>
      <c r="BX56" s="115" t="s">
        <v>87</v>
      </c>
      <c r="CL56" s="115" t="s">
        <v>21</v>
      </c>
    </row>
    <row r="57" spans="1:91" s="6" customFormat="1" ht="16.5" customHeight="1">
      <c r="B57" s="107"/>
      <c r="C57" s="108"/>
      <c r="D57" s="108"/>
      <c r="E57" s="361" t="s">
        <v>99</v>
      </c>
      <c r="F57" s="361"/>
      <c r="G57" s="361"/>
      <c r="H57" s="361"/>
      <c r="I57" s="361"/>
      <c r="J57" s="108"/>
      <c r="K57" s="361" t="s">
        <v>100</v>
      </c>
      <c r="L57" s="361"/>
      <c r="M57" s="361"/>
      <c r="N57" s="361"/>
      <c r="O57" s="361"/>
      <c r="P57" s="361"/>
      <c r="Q57" s="361"/>
      <c r="R57" s="361"/>
      <c r="S57" s="361"/>
      <c r="T57" s="361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6">
        <f>ROUND(AG58,2)</f>
        <v>0</v>
      </c>
      <c r="AH57" s="360"/>
      <c r="AI57" s="360"/>
      <c r="AJ57" s="360"/>
      <c r="AK57" s="360"/>
      <c r="AL57" s="360"/>
      <c r="AM57" s="360"/>
      <c r="AN57" s="359">
        <f t="shared" si="0"/>
        <v>0</v>
      </c>
      <c r="AO57" s="360"/>
      <c r="AP57" s="360"/>
      <c r="AQ57" s="109" t="s">
        <v>86</v>
      </c>
      <c r="AR57" s="110"/>
      <c r="AS57" s="111">
        <f>ROUND(AS58,2)</f>
        <v>0</v>
      </c>
      <c r="AT57" s="112">
        <f t="shared" si="1"/>
        <v>0</v>
      </c>
      <c r="AU57" s="113">
        <f>ROUND(AU58,5)</f>
        <v>0</v>
      </c>
      <c r="AV57" s="112">
        <f>ROUND(AZ57*L26,2)</f>
        <v>0</v>
      </c>
      <c r="AW57" s="112">
        <f>ROUND(BA57*L27,2)</f>
        <v>0</v>
      </c>
      <c r="AX57" s="112">
        <f>ROUND(BB57*L26,2)</f>
        <v>0</v>
      </c>
      <c r="AY57" s="112">
        <f>ROUND(BC57*L27,2)</f>
        <v>0</v>
      </c>
      <c r="AZ57" s="112">
        <f>ROUND(AZ58,2)</f>
        <v>0</v>
      </c>
      <c r="BA57" s="112">
        <f>ROUND(BA58,2)</f>
        <v>0</v>
      </c>
      <c r="BB57" s="112">
        <f>ROUND(BB58,2)</f>
        <v>0</v>
      </c>
      <c r="BC57" s="112">
        <f>ROUND(BC58,2)</f>
        <v>0</v>
      </c>
      <c r="BD57" s="114">
        <f>ROUND(BD58,2)</f>
        <v>0</v>
      </c>
      <c r="BS57" s="115" t="s">
        <v>74</v>
      </c>
      <c r="BT57" s="115" t="s">
        <v>83</v>
      </c>
      <c r="BU57" s="115" t="s">
        <v>76</v>
      </c>
      <c r="BV57" s="115" t="s">
        <v>77</v>
      </c>
      <c r="BW57" s="115" t="s">
        <v>101</v>
      </c>
      <c r="BX57" s="115" t="s">
        <v>82</v>
      </c>
      <c r="CL57" s="115" t="s">
        <v>21</v>
      </c>
    </row>
    <row r="58" spans="1:91" s="6" customFormat="1" ht="16.5" customHeight="1">
      <c r="A58" s="116" t="s">
        <v>88</v>
      </c>
      <c r="B58" s="107"/>
      <c r="C58" s="108"/>
      <c r="D58" s="108"/>
      <c r="E58" s="108"/>
      <c r="F58" s="361" t="s">
        <v>102</v>
      </c>
      <c r="G58" s="361"/>
      <c r="H58" s="361"/>
      <c r="I58" s="361"/>
      <c r="J58" s="361"/>
      <c r="K58" s="108"/>
      <c r="L58" s="361" t="s">
        <v>103</v>
      </c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1"/>
      <c r="Y58" s="361"/>
      <c r="Z58" s="361"/>
      <c r="AA58" s="361"/>
      <c r="AB58" s="361"/>
      <c r="AC58" s="361"/>
      <c r="AD58" s="361"/>
      <c r="AE58" s="361"/>
      <c r="AF58" s="361"/>
      <c r="AG58" s="359">
        <f>'SO 05 - Dopravní značení'!J31</f>
        <v>0</v>
      </c>
      <c r="AH58" s="360"/>
      <c r="AI58" s="360"/>
      <c r="AJ58" s="360"/>
      <c r="AK58" s="360"/>
      <c r="AL58" s="360"/>
      <c r="AM58" s="360"/>
      <c r="AN58" s="359">
        <f t="shared" si="0"/>
        <v>0</v>
      </c>
      <c r="AO58" s="360"/>
      <c r="AP58" s="360"/>
      <c r="AQ58" s="109" t="s">
        <v>86</v>
      </c>
      <c r="AR58" s="110"/>
      <c r="AS58" s="111">
        <v>0</v>
      </c>
      <c r="AT58" s="112">
        <f t="shared" si="1"/>
        <v>0</v>
      </c>
      <c r="AU58" s="113">
        <f>'SO 05 - Dopravní značení'!P90</f>
        <v>0</v>
      </c>
      <c r="AV58" s="112">
        <f>'SO 05 - Dopravní značení'!J34</f>
        <v>0</v>
      </c>
      <c r="AW58" s="112">
        <f>'SO 05 - Dopravní značení'!J35</f>
        <v>0</v>
      </c>
      <c r="AX58" s="112">
        <f>'SO 05 - Dopravní značení'!J36</f>
        <v>0</v>
      </c>
      <c r="AY58" s="112">
        <f>'SO 05 - Dopravní značení'!J37</f>
        <v>0</v>
      </c>
      <c r="AZ58" s="112">
        <f>'SO 05 - Dopravní značení'!F34</f>
        <v>0</v>
      </c>
      <c r="BA58" s="112">
        <f>'SO 05 - Dopravní značení'!F35</f>
        <v>0</v>
      </c>
      <c r="BB58" s="112">
        <f>'SO 05 - Dopravní značení'!F36</f>
        <v>0</v>
      </c>
      <c r="BC58" s="112">
        <f>'SO 05 - Dopravní značení'!F37</f>
        <v>0</v>
      </c>
      <c r="BD58" s="114">
        <f>'SO 05 - Dopravní značení'!F38</f>
        <v>0</v>
      </c>
      <c r="BT58" s="115" t="s">
        <v>91</v>
      </c>
      <c r="BV58" s="115" t="s">
        <v>77</v>
      </c>
      <c r="BW58" s="115" t="s">
        <v>104</v>
      </c>
      <c r="BX58" s="115" t="s">
        <v>101</v>
      </c>
      <c r="CL58" s="115" t="s">
        <v>21</v>
      </c>
    </row>
    <row r="59" spans="1:91" s="5" customFormat="1" ht="16.5" customHeight="1">
      <c r="B59" s="97"/>
      <c r="C59" s="98"/>
      <c r="D59" s="365" t="s">
        <v>83</v>
      </c>
      <c r="E59" s="365"/>
      <c r="F59" s="365"/>
      <c r="G59" s="365"/>
      <c r="H59" s="365"/>
      <c r="I59" s="99"/>
      <c r="J59" s="365" t="s">
        <v>105</v>
      </c>
      <c r="K59" s="365"/>
      <c r="L59" s="365"/>
      <c r="M59" s="365"/>
      <c r="N59" s="365"/>
      <c r="O59" s="365"/>
      <c r="P59" s="365"/>
      <c r="Q59" s="365"/>
      <c r="R59" s="365"/>
      <c r="S59" s="365"/>
      <c r="T59" s="365"/>
      <c r="U59" s="365"/>
      <c r="V59" s="365"/>
      <c r="W59" s="365"/>
      <c r="X59" s="365"/>
      <c r="Y59" s="365"/>
      <c r="Z59" s="365"/>
      <c r="AA59" s="365"/>
      <c r="AB59" s="365"/>
      <c r="AC59" s="365"/>
      <c r="AD59" s="365"/>
      <c r="AE59" s="365"/>
      <c r="AF59" s="365"/>
      <c r="AG59" s="364">
        <f>ROUND(SUM(AG60:AG61),2)</f>
        <v>0</v>
      </c>
      <c r="AH59" s="363"/>
      <c r="AI59" s="363"/>
      <c r="AJ59" s="363"/>
      <c r="AK59" s="363"/>
      <c r="AL59" s="363"/>
      <c r="AM59" s="363"/>
      <c r="AN59" s="362">
        <f t="shared" si="0"/>
        <v>0</v>
      </c>
      <c r="AO59" s="363"/>
      <c r="AP59" s="363"/>
      <c r="AQ59" s="100" t="s">
        <v>81</v>
      </c>
      <c r="AR59" s="101"/>
      <c r="AS59" s="102">
        <f>ROUND(SUM(AS60:AS61),2)</f>
        <v>0</v>
      </c>
      <c r="AT59" s="103">
        <f t="shared" si="1"/>
        <v>0</v>
      </c>
      <c r="AU59" s="104">
        <f>ROUND(SUM(AU60:AU61),5)</f>
        <v>0</v>
      </c>
      <c r="AV59" s="103">
        <f>ROUND(AZ59*L26,2)</f>
        <v>0</v>
      </c>
      <c r="AW59" s="103">
        <f>ROUND(BA59*L27,2)</f>
        <v>0</v>
      </c>
      <c r="AX59" s="103">
        <f>ROUND(BB59*L26,2)</f>
        <v>0</v>
      </c>
      <c r="AY59" s="103">
        <f>ROUND(BC59*L27,2)</f>
        <v>0</v>
      </c>
      <c r="AZ59" s="103">
        <f>ROUND(SUM(AZ60:AZ61),2)</f>
        <v>0</v>
      </c>
      <c r="BA59" s="103">
        <f>ROUND(SUM(BA60:BA61),2)</f>
        <v>0</v>
      </c>
      <c r="BB59" s="103">
        <f>ROUND(SUM(BB60:BB61),2)</f>
        <v>0</v>
      </c>
      <c r="BC59" s="103">
        <f>ROUND(SUM(BC60:BC61),2)</f>
        <v>0</v>
      </c>
      <c r="BD59" s="105">
        <f>ROUND(SUM(BD60:BD61),2)</f>
        <v>0</v>
      </c>
      <c r="BS59" s="106" t="s">
        <v>74</v>
      </c>
      <c r="BT59" s="106" t="s">
        <v>79</v>
      </c>
      <c r="BU59" s="106" t="s">
        <v>76</v>
      </c>
      <c r="BV59" s="106" t="s">
        <v>77</v>
      </c>
      <c r="BW59" s="106" t="s">
        <v>106</v>
      </c>
      <c r="BX59" s="106" t="s">
        <v>7</v>
      </c>
      <c r="CL59" s="106" t="s">
        <v>21</v>
      </c>
      <c r="CM59" s="106" t="s">
        <v>83</v>
      </c>
    </row>
    <row r="60" spans="1:91" s="6" customFormat="1" ht="16.5" customHeight="1">
      <c r="A60" s="116" t="s">
        <v>88</v>
      </c>
      <c r="B60" s="107"/>
      <c r="C60" s="108"/>
      <c r="D60" s="108"/>
      <c r="E60" s="361" t="s">
        <v>107</v>
      </c>
      <c r="F60" s="361"/>
      <c r="G60" s="361"/>
      <c r="H60" s="361"/>
      <c r="I60" s="361"/>
      <c r="J60" s="108"/>
      <c r="K60" s="361" t="s">
        <v>108</v>
      </c>
      <c r="L60" s="361"/>
      <c r="M60" s="361"/>
      <c r="N60" s="361"/>
      <c r="O60" s="361"/>
      <c r="P60" s="361"/>
      <c r="Q60" s="361"/>
      <c r="R60" s="361"/>
      <c r="S60" s="361"/>
      <c r="T60" s="361"/>
      <c r="U60" s="361"/>
      <c r="V60" s="361"/>
      <c r="W60" s="361"/>
      <c r="X60" s="361"/>
      <c r="Y60" s="361"/>
      <c r="Z60" s="361"/>
      <c r="AA60" s="361"/>
      <c r="AB60" s="361"/>
      <c r="AC60" s="361"/>
      <c r="AD60" s="361"/>
      <c r="AE60" s="361"/>
      <c r="AF60" s="361"/>
      <c r="AG60" s="359">
        <f>'SO 02 - Část b) Prostor n...'!J29</f>
        <v>0</v>
      </c>
      <c r="AH60" s="360"/>
      <c r="AI60" s="360"/>
      <c r="AJ60" s="360"/>
      <c r="AK60" s="360"/>
      <c r="AL60" s="360"/>
      <c r="AM60" s="360"/>
      <c r="AN60" s="359">
        <f t="shared" si="0"/>
        <v>0</v>
      </c>
      <c r="AO60" s="360"/>
      <c r="AP60" s="360"/>
      <c r="AQ60" s="109" t="s">
        <v>86</v>
      </c>
      <c r="AR60" s="110"/>
      <c r="AS60" s="111">
        <v>0</v>
      </c>
      <c r="AT60" s="112">
        <f t="shared" si="1"/>
        <v>0</v>
      </c>
      <c r="AU60" s="113">
        <f>'SO 02 - Část b) Prostor n...'!P89</f>
        <v>0</v>
      </c>
      <c r="AV60" s="112">
        <f>'SO 02 - Část b) Prostor n...'!J32</f>
        <v>0</v>
      </c>
      <c r="AW60" s="112">
        <f>'SO 02 - Část b) Prostor n...'!J33</f>
        <v>0</v>
      </c>
      <c r="AX60" s="112">
        <f>'SO 02 - Část b) Prostor n...'!J34</f>
        <v>0</v>
      </c>
      <c r="AY60" s="112">
        <f>'SO 02 - Část b) Prostor n...'!J35</f>
        <v>0</v>
      </c>
      <c r="AZ60" s="112">
        <f>'SO 02 - Část b) Prostor n...'!F32</f>
        <v>0</v>
      </c>
      <c r="BA60" s="112">
        <f>'SO 02 - Část b) Prostor n...'!F33</f>
        <v>0</v>
      </c>
      <c r="BB60" s="112">
        <f>'SO 02 - Část b) Prostor n...'!F34</f>
        <v>0</v>
      </c>
      <c r="BC60" s="112">
        <f>'SO 02 - Část b) Prostor n...'!F35</f>
        <v>0</v>
      </c>
      <c r="BD60" s="114">
        <f>'SO 02 - Část b) Prostor n...'!F36</f>
        <v>0</v>
      </c>
      <c r="BT60" s="115" t="s">
        <v>83</v>
      </c>
      <c r="BV60" s="115" t="s">
        <v>77</v>
      </c>
      <c r="BW60" s="115" t="s">
        <v>109</v>
      </c>
      <c r="BX60" s="115" t="s">
        <v>106</v>
      </c>
      <c r="CL60" s="115" t="s">
        <v>21</v>
      </c>
    </row>
    <row r="61" spans="1:91" s="6" customFormat="1" ht="16.5" customHeight="1">
      <c r="A61" s="116" t="s">
        <v>88</v>
      </c>
      <c r="B61" s="107"/>
      <c r="C61" s="108"/>
      <c r="D61" s="108"/>
      <c r="E61" s="361" t="s">
        <v>110</v>
      </c>
      <c r="F61" s="361"/>
      <c r="G61" s="361"/>
      <c r="H61" s="361"/>
      <c r="I61" s="361"/>
      <c r="J61" s="108"/>
      <c r="K61" s="361" t="s">
        <v>110</v>
      </c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1"/>
      <c r="AA61" s="361"/>
      <c r="AB61" s="361"/>
      <c r="AC61" s="361"/>
      <c r="AD61" s="361"/>
      <c r="AE61" s="361"/>
      <c r="AF61" s="361"/>
      <c r="AG61" s="359">
        <f>'VRN - VRN'!J29</f>
        <v>0</v>
      </c>
      <c r="AH61" s="360"/>
      <c r="AI61" s="360"/>
      <c r="AJ61" s="360"/>
      <c r="AK61" s="360"/>
      <c r="AL61" s="360"/>
      <c r="AM61" s="360"/>
      <c r="AN61" s="359">
        <f t="shared" si="0"/>
        <v>0</v>
      </c>
      <c r="AO61" s="360"/>
      <c r="AP61" s="360"/>
      <c r="AQ61" s="109" t="s">
        <v>86</v>
      </c>
      <c r="AR61" s="110"/>
      <c r="AS61" s="117">
        <v>0</v>
      </c>
      <c r="AT61" s="118">
        <f t="shared" si="1"/>
        <v>0</v>
      </c>
      <c r="AU61" s="119">
        <f>'VRN - VRN'!P86</f>
        <v>0</v>
      </c>
      <c r="AV61" s="118">
        <f>'VRN - VRN'!J32</f>
        <v>0</v>
      </c>
      <c r="AW61" s="118">
        <f>'VRN - VRN'!J33</f>
        <v>0</v>
      </c>
      <c r="AX61" s="118">
        <f>'VRN - VRN'!J34</f>
        <v>0</v>
      </c>
      <c r="AY61" s="118">
        <f>'VRN - VRN'!J35</f>
        <v>0</v>
      </c>
      <c r="AZ61" s="118">
        <f>'VRN - VRN'!F32</f>
        <v>0</v>
      </c>
      <c r="BA61" s="118">
        <f>'VRN - VRN'!F33</f>
        <v>0</v>
      </c>
      <c r="BB61" s="118">
        <f>'VRN - VRN'!F34</f>
        <v>0</v>
      </c>
      <c r="BC61" s="118">
        <f>'VRN - VRN'!F35</f>
        <v>0</v>
      </c>
      <c r="BD61" s="120">
        <f>'VRN - VRN'!F36</f>
        <v>0</v>
      </c>
      <c r="BT61" s="115" t="s">
        <v>83</v>
      </c>
      <c r="BV61" s="115" t="s">
        <v>77</v>
      </c>
      <c r="BW61" s="115" t="s">
        <v>111</v>
      </c>
      <c r="BX61" s="115" t="s">
        <v>106</v>
      </c>
      <c r="CL61" s="115" t="s">
        <v>21</v>
      </c>
    </row>
    <row r="62" spans="1:91" s="1" customFormat="1" ht="30" customHeight="1">
      <c r="B62" s="42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2"/>
    </row>
    <row r="63" spans="1:91" s="1" customFormat="1" ht="6.95" customHeight="1">
      <c r="B63" s="57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62"/>
    </row>
  </sheetData>
  <sheetProtection algorithmName="SHA-512" hashValue="OLZ/iKlVkRRj0ZdTTTnHBvHaLp3NsQVDZo0f6NPx7IynyB8Qx0Uv+PPIWYM2wn1E9rgTT1nFwdGHnjErwIoQeA==" saltValue="lzeRuPLZ5OdVKTm5LgRzJvE5SMQeuDgmC8SdsOdQdpluG/6gvlQIJmLNxpEJeCN77BDxQTu+QM3fsQy564BaiQ==" spinCount="100000" sheet="1" objects="1" scenarios="1" formatColumns="0" formatRows="0"/>
  <mergeCells count="77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AS46:AT48"/>
    <mergeCell ref="C49:G49"/>
    <mergeCell ref="I49:AF49"/>
    <mergeCell ref="AG49:AM49"/>
    <mergeCell ref="AN49:AP49"/>
    <mergeCell ref="D52:H52"/>
    <mergeCell ref="J52:AF52"/>
    <mergeCell ref="AN53:AP53"/>
    <mergeCell ref="AG53:AM53"/>
    <mergeCell ref="E53:I53"/>
    <mergeCell ref="K53:AF53"/>
    <mergeCell ref="F54:J54"/>
    <mergeCell ref="L54:AF54"/>
    <mergeCell ref="AN55:AP55"/>
    <mergeCell ref="AG55:AM55"/>
    <mergeCell ref="F55:J55"/>
    <mergeCell ref="L55:AF55"/>
    <mergeCell ref="F56:J56"/>
    <mergeCell ref="L56:AF56"/>
    <mergeCell ref="AN57:AP57"/>
    <mergeCell ref="AG57:AM57"/>
    <mergeCell ref="E57:I57"/>
    <mergeCell ref="K57:AF57"/>
    <mergeCell ref="F58:J58"/>
    <mergeCell ref="L58:AF58"/>
    <mergeCell ref="AN59:AP59"/>
    <mergeCell ref="AG59:AM59"/>
    <mergeCell ref="D59:H59"/>
    <mergeCell ref="J59:AF59"/>
    <mergeCell ref="E60:I60"/>
    <mergeCell ref="K60:AF60"/>
    <mergeCell ref="AN61:AP61"/>
    <mergeCell ref="AG61:AM61"/>
    <mergeCell ref="E61:I61"/>
    <mergeCell ref="K61:AF61"/>
    <mergeCell ref="AG51:AM51"/>
    <mergeCell ref="AN51:AP51"/>
    <mergeCell ref="AR2:BE2"/>
    <mergeCell ref="AN60:AP60"/>
    <mergeCell ref="AG60:AM60"/>
    <mergeCell ref="AN58:AP58"/>
    <mergeCell ref="AG58:AM58"/>
    <mergeCell ref="AN56:AP56"/>
    <mergeCell ref="AG56:AM56"/>
    <mergeCell ref="AN54:AP54"/>
    <mergeCell ref="AG54:AM54"/>
    <mergeCell ref="AN52:AP52"/>
    <mergeCell ref="AG52:AM52"/>
    <mergeCell ref="L42:AO42"/>
    <mergeCell ref="AM44:AN44"/>
    <mergeCell ref="AM46:AP46"/>
  </mergeCells>
  <hyperlinks>
    <hyperlink ref="K1:S1" location="C2" display="1) Rekapitulace stavby"/>
    <hyperlink ref="W1:AI1" location="C51" display="2) Rekapitulace objektů stavby a soupisů prací"/>
    <hyperlink ref="A54" location="'SO 01 - Část a) Začátek ú...'!C2" display="/"/>
    <hyperlink ref="A55" location="'SO 03 - Část c) Nástupišt...'!C2" display="/"/>
    <hyperlink ref="A56" location="'SO 04 - Část d) Křižovatk...'!C2" display="/"/>
    <hyperlink ref="A58" location="'SO 05 - Dopravní značení'!C2" display="/"/>
    <hyperlink ref="A60" location="'SO 02 - Část b) Prostor n...'!C2" display="/"/>
    <hyperlink ref="A61" location="'VRN - VRN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86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112</v>
      </c>
      <c r="G1" s="404" t="s">
        <v>113</v>
      </c>
      <c r="H1" s="404"/>
      <c r="I1" s="125"/>
      <c r="J1" s="124" t="s">
        <v>114</v>
      </c>
      <c r="K1" s="123" t="s">
        <v>115</v>
      </c>
      <c r="L1" s="124" t="s">
        <v>116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AT2" s="25" t="s">
        <v>92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83</v>
      </c>
    </row>
    <row r="4" spans="1:70" ht="36.950000000000003" customHeight="1">
      <c r="B4" s="29"/>
      <c r="C4" s="30"/>
      <c r="D4" s="31" t="s">
        <v>117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 ht="15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5" t="str">
        <f>'Rekapitulace stavby'!K6</f>
        <v>Rekonstrukce chodníků na ul. Dukelská, Šenov u Nového Jičína</v>
      </c>
      <c r="F7" s="406"/>
      <c r="G7" s="406"/>
      <c r="H7" s="406"/>
      <c r="I7" s="127"/>
      <c r="J7" s="30"/>
      <c r="K7" s="32"/>
    </row>
    <row r="8" spans="1:70" ht="15">
      <c r="B8" s="29"/>
      <c r="C8" s="30"/>
      <c r="D8" s="38" t="s">
        <v>118</v>
      </c>
      <c r="E8" s="30"/>
      <c r="F8" s="30"/>
      <c r="G8" s="30"/>
      <c r="H8" s="30"/>
      <c r="I8" s="127"/>
      <c r="J8" s="30"/>
      <c r="K8" s="32"/>
    </row>
    <row r="9" spans="1:70" ht="16.5" customHeight="1">
      <c r="B9" s="29"/>
      <c r="C9" s="30"/>
      <c r="D9" s="30"/>
      <c r="E9" s="405" t="s">
        <v>119</v>
      </c>
      <c r="F9" s="391"/>
      <c r="G9" s="391"/>
      <c r="H9" s="391"/>
      <c r="I9" s="127"/>
      <c r="J9" s="30"/>
      <c r="K9" s="32"/>
    </row>
    <row r="10" spans="1:70" ht="15">
      <c r="B10" s="29"/>
      <c r="C10" s="30"/>
      <c r="D10" s="38" t="s">
        <v>120</v>
      </c>
      <c r="E10" s="30"/>
      <c r="F10" s="30"/>
      <c r="G10" s="30"/>
      <c r="H10" s="30"/>
      <c r="I10" s="127"/>
      <c r="J10" s="30"/>
      <c r="K10" s="32"/>
    </row>
    <row r="11" spans="1:70" s="1" customFormat="1" ht="16.5" customHeight="1">
      <c r="B11" s="42"/>
      <c r="C11" s="43"/>
      <c r="D11" s="43"/>
      <c r="E11" s="376" t="s">
        <v>121</v>
      </c>
      <c r="F11" s="407"/>
      <c r="G11" s="407"/>
      <c r="H11" s="407"/>
      <c r="I11" s="128"/>
      <c r="J11" s="43"/>
      <c r="K11" s="46"/>
    </row>
    <row r="12" spans="1:70" s="1" customFormat="1" ht="15">
      <c r="B12" s="42"/>
      <c r="C12" s="43"/>
      <c r="D12" s="38" t="s">
        <v>122</v>
      </c>
      <c r="E12" s="43"/>
      <c r="F12" s="43"/>
      <c r="G12" s="43"/>
      <c r="H12" s="43"/>
      <c r="I12" s="128"/>
      <c r="J12" s="43"/>
      <c r="K12" s="46"/>
    </row>
    <row r="13" spans="1:70" s="1" customFormat="1" ht="36.950000000000003" customHeight="1">
      <c r="B13" s="42"/>
      <c r="C13" s="43"/>
      <c r="D13" s="43"/>
      <c r="E13" s="408" t="s">
        <v>123</v>
      </c>
      <c r="F13" s="407"/>
      <c r="G13" s="407"/>
      <c r="H13" s="407"/>
      <c r="I13" s="128"/>
      <c r="J13" s="43"/>
      <c r="K13" s="46"/>
    </row>
    <row r="14" spans="1:70" s="1" customFormat="1">
      <c r="B14" s="42"/>
      <c r="C14" s="43"/>
      <c r="D14" s="43"/>
      <c r="E14" s="43"/>
      <c r="F14" s="43"/>
      <c r="G14" s="43"/>
      <c r="H14" s="43"/>
      <c r="I14" s="128"/>
      <c r="J14" s="43"/>
      <c r="K14" s="46"/>
    </row>
    <row r="15" spans="1:70" s="1" customFormat="1" ht="14.45" customHeight="1">
      <c r="B15" s="42"/>
      <c r="C15" s="43"/>
      <c r="D15" s="38" t="s">
        <v>20</v>
      </c>
      <c r="E15" s="43"/>
      <c r="F15" s="36" t="s">
        <v>21</v>
      </c>
      <c r="G15" s="43"/>
      <c r="H15" s="43"/>
      <c r="I15" s="129" t="s">
        <v>22</v>
      </c>
      <c r="J15" s="36" t="s">
        <v>21</v>
      </c>
      <c r="K15" s="46"/>
    </row>
    <row r="16" spans="1:70" s="1" customFormat="1" ht="14.45" customHeight="1">
      <c r="B16" s="42"/>
      <c r="C16" s="43"/>
      <c r="D16" s="38" t="s">
        <v>23</v>
      </c>
      <c r="E16" s="43"/>
      <c r="F16" s="36" t="s">
        <v>24</v>
      </c>
      <c r="G16" s="43"/>
      <c r="H16" s="43"/>
      <c r="I16" s="129" t="s">
        <v>25</v>
      </c>
      <c r="J16" s="130" t="str">
        <f>'Rekapitulace stavby'!AN8</f>
        <v>28. 2. 2018</v>
      </c>
      <c r="K16" s="46"/>
    </row>
    <row r="17" spans="2:11" s="1" customFormat="1" ht="10.9" customHeight="1">
      <c r="B17" s="42"/>
      <c r="C17" s="43"/>
      <c r="D17" s="43"/>
      <c r="E17" s="43"/>
      <c r="F17" s="43"/>
      <c r="G17" s="43"/>
      <c r="H17" s="43"/>
      <c r="I17" s="128"/>
      <c r="J17" s="43"/>
      <c r="K17" s="46"/>
    </row>
    <row r="18" spans="2:11" s="1" customFormat="1" ht="14.45" customHeight="1">
      <c r="B18" s="42"/>
      <c r="C18" s="43"/>
      <c r="D18" s="38" t="s">
        <v>27</v>
      </c>
      <c r="E18" s="43"/>
      <c r="F18" s="43"/>
      <c r="G18" s="43"/>
      <c r="H18" s="43"/>
      <c r="I18" s="129" t="s">
        <v>28</v>
      </c>
      <c r="J18" s="36" t="s">
        <v>29</v>
      </c>
      <c r="K18" s="46"/>
    </row>
    <row r="19" spans="2:11" s="1" customFormat="1" ht="18" customHeight="1">
      <c r="B19" s="42"/>
      <c r="C19" s="43"/>
      <c r="D19" s="43"/>
      <c r="E19" s="36" t="s">
        <v>30</v>
      </c>
      <c r="F19" s="43"/>
      <c r="G19" s="43"/>
      <c r="H19" s="43"/>
      <c r="I19" s="129" t="s">
        <v>31</v>
      </c>
      <c r="J19" s="36" t="s">
        <v>32</v>
      </c>
      <c r="K19" s="46"/>
    </row>
    <row r="20" spans="2:11" s="1" customFormat="1" ht="6.95" customHeight="1">
      <c r="B20" s="42"/>
      <c r="C20" s="43"/>
      <c r="D20" s="43"/>
      <c r="E20" s="43"/>
      <c r="F20" s="43"/>
      <c r="G20" s="43"/>
      <c r="H20" s="43"/>
      <c r="I20" s="128"/>
      <c r="J20" s="43"/>
      <c r="K20" s="46"/>
    </row>
    <row r="21" spans="2:11" s="1" customFormat="1" ht="14.45" customHeight="1">
      <c r="B21" s="42"/>
      <c r="C21" s="43"/>
      <c r="D21" s="38" t="s">
        <v>33</v>
      </c>
      <c r="E21" s="43"/>
      <c r="F21" s="43"/>
      <c r="G21" s="43"/>
      <c r="H21" s="43"/>
      <c r="I21" s="129" t="s">
        <v>28</v>
      </c>
      <c r="J21" s="36" t="str">
        <f>IF('Rekapitulace stavby'!AN13="Vyplň údaj","",IF('Rekapitulace stavby'!AN13="","",'Rekapitulace stavby'!AN13))</f>
        <v/>
      </c>
      <c r="K21" s="46"/>
    </row>
    <row r="22" spans="2:11" s="1" customFormat="1" ht="18" customHeight="1">
      <c r="B22" s="42"/>
      <c r="C22" s="43"/>
      <c r="D22" s="43"/>
      <c r="E22" s="36" t="str">
        <f>IF('Rekapitulace stavby'!E14="Vyplň údaj","",IF('Rekapitulace stavby'!E14="","",'Rekapitulace stavby'!E14))</f>
        <v/>
      </c>
      <c r="F22" s="43"/>
      <c r="G22" s="43"/>
      <c r="H22" s="43"/>
      <c r="I22" s="129" t="s">
        <v>31</v>
      </c>
      <c r="J22" s="36" t="str">
        <f>IF('Rekapitulace stavby'!AN14="Vyplň údaj","",IF('Rekapitulace stavby'!AN14="","",'Rekapitulace stavby'!AN14))</f>
        <v/>
      </c>
      <c r="K22" s="46"/>
    </row>
    <row r="23" spans="2:11" s="1" customFormat="1" ht="6.95" customHeight="1">
      <c r="B23" s="42"/>
      <c r="C23" s="43"/>
      <c r="D23" s="43"/>
      <c r="E23" s="43"/>
      <c r="F23" s="43"/>
      <c r="G23" s="43"/>
      <c r="H23" s="43"/>
      <c r="I23" s="128"/>
      <c r="J23" s="43"/>
      <c r="K23" s="46"/>
    </row>
    <row r="24" spans="2:11" s="1" customFormat="1" ht="14.45" customHeight="1">
      <c r="B24" s="42"/>
      <c r="C24" s="43"/>
      <c r="D24" s="38" t="s">
        <v>35</v>
      </c>
      <c r="E24" s="43"/>
      <c r="F24" s="43"/>
      <c r="G24" s="43"/>
      <c r="H24" s="43"/>
      <c r="I24" s="129" t="s">
        <v>28</v>
      </c>
      <c r="J24" s="36" t="s">
        <v>36</v>
      </c>
      <c r="K24" s="46"/>
    </row>
    <row r="25" spans="2:11" s="1" customFormat="1" ht="18" customHeight="1">
      <c r="B25" s="42"/>
      <c r="C25" s="43"/>
      <c r="D25" s="43"/>
      <c r="E25" s="36" t="s">
        <v>37</v>
      </c>
      <c r="F25" s="43"/>
      <c r="G25" s="43"/>
      <c r="H25" s="43"/>
      <c r="I25" s="129" t="s">
        <v>31</v>
      </c>
      <c r="J25" s="36" t="s">
        <v>21</v>
      </c>
      <c r="K25" s="46"/>
    </row>
    <row r="26" spans="2:11" s="1" customFormat="1" ht="6.95" customHeight="1">
      <c r="B26" s="42"/>
      <c r="C26" s="43"/>
      <c r="D26" s="43"/>
      <c r="E26" s="43"/>
      <c r="F26" s="43"/>
      <c r="G26" s="43"/>
      <c r="H26" s="43"/>
      <c r="I26" s="128"/>
      <c r="J26" s="43"/>
      <c r="K26" s="46"/>
    </row>
    <row r="27" spans="2:11" s="1" customFormat="1" ht="14.45" customHeight="1">
      <c r="B27" s="42"/>
      <c r="C27" s="43"/>
      <c r="D27" s="38" t="s">
        <v>39</v>
      </c>
      <c r="E27" s="43"/>
      <c r="F27" s="43"/>
      <c r="G27" s="43"/>
      <c r="H27" s="43"/>
      <c r="I27" s="128"/>
      <c r="J27" s="43"/>
      <c r="K27" s="46"/>
    </row>
    <row r="28" spans="2:11" s="7" customFormat="1" ht="16.5" customHeight="1">
      <c r="B28" s="131"/>
      <c r="C28" s="132"/>
      <c r="D28" s="132"/>
      <c r="E28" s="395" t="s">
        <v>21</v>
      </c>
      <c r="F28" s="395"/>
      <c r="G28" s="395"/>
      <c r="H28" s="395"/>
      <c r="I28" s="133"/>
      <c r="J28" s="132"/>
      <c r="K28" s="134"/>
    </row>
    <row r="29" spans="2:11" s="1" customFormat="1" ht="6.95" customHeight="1">
      <c r="B29" s="42"/>
      <c r="C29" s="43"/>
      <c r="D29" s="43"/>
      <c r="E29" s="43"/>
      <c r="F29" s="43"/>
      <c r="G29" s="43"/>
      <c r="H29" s="43"/>
      <c r="I29" s="128"/>
      <c r="J29" s="43"/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25.35" customHeight="1">
      <c r="B31" s="42"/>
      <c r="C31" s="43"/>
      <c r="D31" s="137" t="s">
        <v>41</v>
      </c>
      <c r="E31" s="43"/>
      <c r="F31" s="43"/>
      <c r="G31" s="43"/>
      <c r="H31" s="43"/>
      <c r="I31" s="128"/>
      <c r="J31" s="138">
        <f>ROUND(J97,2)</f>
        <v>0</v>
      </c>
      <c r="K31" s="46"/>
    </row>
    <row r="32" spans="2:11" s="1" customFormat="1" ht="6.95" customHeight="1">
      <c r="B32" s="42"/>
      <c r="C32" s="43"/>
      <c r="D32" s="86"/>
      <c r="E32" s="86"/>
      <c r="F32" s="86"/>
      <c r="G32" s="86"/>
      <c r="H32" s="86"/>
      <c r="I32" s="135"/>
      <c r="J32" s="86"/>
      <c r="K32" s="136"/>
    </row>
    <row r="33" spans="2:11" s="1" customFormat="1" ht="14.45" customHeight="1">
      <c r="B33" s="42"/>
      <c r="C33" s="43"/>
      <c r="D33" s="43"/>
      <c r="E33" s="43"/>
      <c r="F33" s="47" t="s">
        <v>43</v>
      </c>
      <c r="G33" s="43"/>
      <c r="H33" s="43"/>
      <c r="I33" s="139" t="s">
        <v>42</v>
      </c>
      <c r="J33" s="47" t="s">
        <v>44</v>
      </c>
      <c r="K33" s="46"/>
    </row>
    <row r="34" spans="2:11" s="1" customFormat="1" ht="14.45" customHeight="1">
      <c r="B34" s="42"/>
      <c r="C34" s="43"/>
      <c r="D34" s="50" t="s">
        <v>45</v>
      </c>
      <c r="E34" s="50" t="s">
        <v>46</v>
      </c>
      <c r="F34" s="140">
        <f>ROUND(SUM(BE97:BE285), 2)</f>
        <v>0</v>
      </c>
      <c r="G34" s="43"/>
      <c r="H34" s="43"/>
      <c r="I34" s="141">
        <v>0.21</v>
      </c>
      <c r="J34" s="140">
        <f>ROUND(ROUND((SUM(BE97:BE285)), 2)*I34, 2)</f>
        <v>0</v>
      </c>
      <c r="K34" s="46"/>
    </row>
    <row r="35" spans="2:11" s="1" customFormat="1" ht="14.45" customHeight="1">
      <c r="B35" s="42"/>
      <c r="C35" s="43"/>
      <c r="D35" s="43"/>
      <c r="E35" s="50" t="s">
        <v>47</v>
      </c>
      <c r="F35" s="140">
        <f>ROUND(SUM(BF97:BF285), 2)</f>
        <v>0</v>
      </c>
      <c r="G35" s="43"/>
      <c r="H35" s="43"/>
      <c r="I35" s="141">
        <v>0.15</v>
      </c>
      <c r="J35" s="140">
        <f>ROUND(ROUND((SUM(BF97:BF285)), 2)*I35, 2)</f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48</v>
      </c>
      <c r="F36" s="140">
        <f>ROUND(SUM(BG97:BG285), 2)</f>
        <v>0</v>
      </c>
      <c r="G36" s="43"/>
      <c r="H36" s="43"/>
      <c r="I36" s="141">
        <v>0.21</v>
      </c>
      <c r="J36" s="140">
        <v>0</v>
      </c>
      <c r="K36" s="46"/>
    </row>
    <row r="37" spans="2:11" s="1" customFormat="1" ht="14.45" hidden="1" customHeight="1">
      <c r="B37" s="42"/>
      <c r="C37" s="43"/>
      <c r="D37" s="43"/>
      <c r="E37" s="50" t="s">
        <v>49</v>
      </c>
      <c r="F37" s="140">
        <f>ROUND(SUM(BH97:BH285), 2)</f>
        <v>0</v>
      </c>
      <c r="G37" s="43"/>
      <c r="H37" s="43"/>
      <c r="I37" s="141">
        <v>0.15</v>
      </c>
      <c r="J37" s="140">
        <v>0</v>
      </c>
      <c r="K37" s="46"/>
    </row>
    <row r="38" spans="2:11" s="1" customFormat="1" ht="14.45" hidden="1" customHeight="1">
      <c r="B38" s="42"/>
      <c r="C38" s="43"/>
      <c r="D38" s="43"/>
      <c r="E38" s="50" t="s">
        <v>50</v>
      </c>
      <c r="F38" s="140">
        <f>ROUND(SUM(BI97:BI285), 2)</f>
        <v>0</v>
      </c>
      <c r="G38" s="43"/>
      <c r="H38" s="43"/>
      <c r="I38" s="141">
        <v>0</v>
      </c>
      <c r="J38" s="140">
        <v>0</v>
      </c>
      <c r="K38" s="46"/>
    </row>
    <row r="39" spans="2:11" s="1" customFormat="1" ht="6.95" customHeight="1">
      <c r="B39" s="42"/>
      <c r="C39" s="43"/>
      <c r="D39" s="43"/>
      <c r="E39" s="43"/>
      <c r="F39" s="43"/>
      <c r="G39" s="43"/>
      <c r="H39" s="43"/>
      <c r="I39" s="128"/>
      <c r="J39" s="43"/>
      <c r="K39" s="46"/>
    </row>
    <row r="40" spans="2:11" s="1" customFormat="1" ht="25.35" customHeight="1">
      <c r="B40" s="42"/>
      <c r="C40" s="142"/>
      <c r="D40" s="143" t="s">
        <v>51</v>
      </c>
      <c r="E40" s="80"/>
      <c r="F40" s="80"/>
      <c r="G40" s="144" t="s">
        <v>52</v>
      </c>
      <c r="H40" s="145" t="s">
        <v>53</v>
      </c>
      <c r="I40" s="146"/>
      <c r="J40" s="147">
        <f>SUM(J31:J38)</f>
        <v>0</v>
      </c>
      <c r="K40" s="148"/>
    </row>
    <row r="41" spans="2:11" s="1" customFormat="1" ht="14.45" customHeight="1">
      <c r="B41" s="57"/>
      <c r="C41" s="58"/>
      <c r="D41" s="58"/>
      <c r="E41" s="58"/>
      <c r="F41" s="58"/>
      <c r="G41" s="58"/>
      <c r="H41" s="58"/>
      <c r="I41" s="149"/>
      <c r="J41" s="58"/>
      <c r="K41" s="59"/>
    </row>
    <row r="45" spans="2:11" s="1" customFormat="1" ht="6.95" customHeight="1">
      <c r="B45" s="150"/>
      <c r="C45" s="151"/>
      <c r="D45" s="151"/>
      <c r="E45" s="151"/>
      <c r="F45" s="151"/>
      <c r="G45" s="151"/>
      <c r="H45" s="151"/>
      <c r="I45" s="152"/>
      <c r="J45" s="151"/>
      <c r="K45" s="153"/>
    </row>
    <row r="46" spans="2:11" s="1" customFormat="1" ht="36.950000000000003" customHeight="1">
      <c r="B46" s="42"/>
      <c r="C46" s="31" t="s">
        <v>124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6.95" customHeight="1">
      <c r="B47" s="42"/>
      <c r="C47" s="43"/>
      <c r="D47" s="43"/>
      <c r="E47" s="43"/>
      <c r="F47" s="43"/>
      <c r="G47" s="43"/>
      <c r="H47" s="43"/>
      <c r="I47" s="128"/>
      <c r="J47" s="43"/>
      <c r="K47" s="46"/>
    </row>
    <row r="48" spans="2:11" s="1" customFormat="1" ht="14.45" customHeight="1">
      <c r="B48" s="42"/>
      <c r="C48" s="38" t="s">
        <v>18</v>
      </c>
      <c r="D48" s="43"/>
      <c r="E48" s="43"/>
      <c r="F48" s="43"/>
      <c r="G48" s="43"/>
      <c r="H48" s="43"/>
      <c r="I48" s="128"/>
      <c r="J48" s="43"/>
      <c r="K48" s="46"/>
    </row>
    <row r="49" spans="2:47" s="1" customFormat="1" ht="16.5" customHeight="1">
      <c r="B49" s="42"/>
      <c r="C49" s="43"/>
      <c r="D49" s="43"/>
      <c r="E49" s="405" t="str">
        <f>E7</f>
        <v>Rekonstrukce chodníků na ul. Dukelská, Šenov u Nového Jičína</v>
      </c>
      <c r="F49" s="406"/>
      <c r="G49" s="406"/>
      <c r="H49" s="406"/>
      <c r="I49" s="128"/>
      <c r="J49" s="43"/>
      <c r="K49" s="46"/>
    </row>
    <row r="50" spans="2:47" ht="15">
      <c r="B50" s="29"/>
      <c r="C50" s="38" t="s">
        <v>118</v>
      </c>
      <c r="D50" s="30"/>
      <c r="E50" s="30"/>
      <c r="F50" s="30"/>
      <c r="G50" s="30"/>
      <c r="H50" s="30"/>
      <c r="I50" s="127"/>
      <c r="J50" s="30"/>
      <c r="K50" s="32"/>
    </row>
    <row r="51" spans="2:47" ht="16.5" customHeight="1">
      <c r="B51" s="29"/>
      <c r="C51" s="30"/>
      <c r="D51" s="30"/>
      <c r="E51" s="405" t="s">
        <v>119</v>
      </c>
      <c r="F51" s="391"/>
      <c r="G51" s="391"/>
      <c r="H51" s="391"/>
      <c r="I51" s="127"/>
      <c r="J51" s="30"/>
      <c r="K51" s="32"/>
    </row>
    <row r="52" spans="2:47" ht="15">
      <c r="B52" s="29"/>
      <c r="C52" s="38" t="s">
        <v>120</v>
      </c>
      <c r="D52" s="30"/>
      <c r="E52" s="30"/>
      <c r="F52" s="30"/>
      <c r="G52" s="30"/>
      <c r="H52" s="30"/>
      <c r="I52" s="127"/>
      <c r="J52" s="30"/>
      <c r="K52" s="32"/>
    </row>
    <row r="53" spans="2:47" s="1" customFormat="1" ht="16.5" customHeight="1">
      <c r="B53" s="42"/>
      <c r="C53" s="43"/>
      <c r="D53" s="43"/>
      <c r="E53" s="376" t="s">
        <v>121</v>
      </c>
      <c r="F53" s="407"/>
      <c r="G53" s="407"/>
      <c r="H53" s="407"/>
      <c r="I53" s="128"/>
      <c r="J53" s="43"/>
      <c r="K53" s="46"/>
    </row>
    <row r="54" spans="2:47" s="1" customFormat="1" ht="14.45" customHeight="1">
      <c r="B54" s="42"/>
      <c r="C54" s="38" t="s">
        <v>122</v>
      </c>
      <c r="D54" s="43"/>
      <c r="E54" s="43"/>
      <c r="F54" s="43"/>
      <c r="G54" s="43"/>
      <c r="H54" s="43"/>
      <c r="I54" s="128"/>
      <c r="J54" s="43"/>
      <c r="K54" s="46"/>
    </row>
    <row r="55" spans="2:47" s="1" customFormat="1" ht="17.25" customHeight="1">
      <c r="B55" s="42"/>
      <c r="C55" s="43"/>
      <c r="D55" s="43"/>
      <c r="E55" s="408" t="str">
        <f>E13</f>
        <v>SO 01 - Část a) Začátek úseku - nástupiště</v>
      </c>
      <c r="F55" s="407"/>
      <c r="G55" s="407"/>
      <c r="H55" s="407"/>
      <c r="I55" s="128"/>
      <c r="J55" s="43"/>
      <c r="K55" s="46"/>
    </row>
    <row r="56" spans="2:47" s="1" customFormat="1" ht="6.95" customHeight="1">
      <c r="B56" s="42"/>
      <c r="C56" s="43"/>
      <c r="D56" s="43"/>
      <c r="E56" s="43"/>
      <c r="F56" s="43"/>
      <c r="G56" s="43"/>
      <c r="H56" s="43"/>
      <c r="I56" s="128"/>
      <c r="J56" s="43"/>
      <c r="K56" s="46"/>
    </row>
    <row r="57" spans="2:47" s="1" customFormat="1" ht="18" customHeight="1">
      <c r="B57" s="42"/>
      <c r="C57" s="38" t="s">
        <v>23</v>
      </c>
      <c r="D57" s="43"/>
      <c r="E57" s="43"/>
      <c r="F57" s="36" t="str">
        <f>F16</f>
        <v>Šenov u Nového Jičína</v>
      </c>
      <c r="G57" s="43"/>
      <c r="H57" s="43"/>
      <c r="I57" s="129" t="s">
        <v>25</v>
      </c>
      <c r="J57" s="130" t="str">
        <f>IF(J16="","",J16)</f>
        <v>28. 2. 2018</v>
      </c>
      <c r="K57" s="46"/>
    </row>
    <row r="58" spans="2:47" s="1" customFormat="1" ht="6.95" customHeight="1">
      <c r="B58" s="42"/>
      <c r="C58" s="43"/>
      <c r="D58" s="43"/>
      <c r="E58" s="43"/>
      <c r="F58" s="43"/>
      <c r="G58" s="43"/>
      <c r="H58" s="43"/>
      <c r="I58" s="128"/>
      <c r="J58" s="43"/>
      <c r="K58" s="46"/>
    </row>
    <row r="59" spans="2:47" s="1" customFormat="1" ht="15">
      <c r="B59" s="42"/>
      <c r="C59" s="38" t="s">
        <v>27</v>
      </c>
      <c r="D59" s="43"/>
      <c r="E59" s="43"/>
      <c r="F59" s="36" t="str">
        <f>E19</f>
        <v>Obec Šenov u Nového Jičína</v>
      </c>
      <c r="G59" s="43"/>
      <c r="H59" s="43"/>
      <c r="I59" s="129" t="s">
        <v>35</v>
      </c>
      <c r="J59" s="395" t="str">
        <f>E25</f>
        <v>Ing. Marek Milich</v>
      </c>
      <c r="K59" s="46"/>
    </row>
    <row r="60" spans="2:47" s="1" customFormat="1" ht="14.45" customHeight="1">
      <c r="B60" s="42"/>
      <c r="C60" s="38" t="s">
        <v>33</v>
      </c>
      <c r="D60" s="43"/>
      <c r="E60" s="43"/>
      <c r="F60" s="36" t="str">
        <f>IF(E22="","",E22)</f>
        <v/>
      </c>
      <c r="G60" s="43"/>
      <c r="H60" s="43"/>
      <c r="I60" s="128"/>
      <c r="J60" s="409"/>
      <c r="K60" s="46"/>
    </row>
    <row r="61" spans="2:47" s="1" customFormat="1" ht="10.35" customHeight="1">
      <c r="B61" s="42"/>
      <c r="C61" s="43"/>
      <c r="D61" s="43"/>
      <c r="E61" s="43"/>
      <c r="F61" s="43"/>
      <c r="G61" s="43"/>
      <c r="H61" s="43"/>
      <c r="I61" s="128"/>
      <c r="J61" s="43"/>
      <c r="K61" s="46"/>
    </row>
    <row r="62" spans="2:47" s="1" customFormat="1" ht="29.25" customHeight="1">
      <c r="B62" s="42"/>
      <c r="C62" s="154" t="s">
        <v>125</v>
      </c>
      <c r="D62" s="142"/>
      <c r="E62" s="142"/>
      <c r="F62" s="142"/>
      <c r="G62" s="142"/>
      <c r="H62" s="142"/>
      <c r="I62" s="155"/>
      <c r="J62" s="156" t="s">
        <v>126</v>
      </c>
      <c r="K62" s="157"/>
    </row>
    <row r="63" spans="2:47" s="1" customFormat="1" ht="10.35" customHeight="1">
      <c r="B63" s="42"/>
      <c r="C63" s="43"/>
      <c r="D63" s="43"/>
      <c r="E63" s="43"/>
      <c r="F63" s="43"/>
      <c r="G63" s="43"/>
      <c r="H63" s="43"/>
      <c r="I63" s="128"/>
      <c r="J63" s="43"/>
      <c r="K63" s="46"/>
    </row>
    <row r="64" spans="2:47" s="1" customFormat="1" ht="29.25" customHeight="1">
      <c r="B64" s="42"/>
      <c r="C64" s="158" t="s">
        <v>127</v>
      </c>
      <c r="D64" s="43"/>
      <c r="E64" s="43"/>
      <c r="F64" s="43"/>
      <c r="G64" s="43"/>
      <c r="H64" s="43"/>
      <c r="I64" s="128"/>
      <c r="J64" s="138">
        <f>J97</f>
        <v>0</v>
      </c>
      <c r="K64" s="46"/>
      <c r="AU64" s="25" t="s">
        <v>128</v>
      </c>
    </row>
    <row r="65" spans="2:12" s="8" customFormat="1" ht="24.95" customHeight="1">
      <c r="B65" s="159"/>
      <c r="C65" s="160"/>
      <c r="D65" s="161" t="s">
        <v>129</v>
      </c>
      <c r="E65" s="162"/>
      <c r="F65" s="162"/>
      <c r="G65" s="162"/>
      <c r="H65" s="162"/>
      <c r="I65" s="163"/>
      <c r="J65" s="164">
        <f>J98</f>
        <v>0</v>
      </c>
      <c r="K65" s="165"/>
    </row>
    <row r="66" spans="2:12" s="9" customFormat="1" ht="19.899999999999999" customHeight="1">
      <c r="B66" s="166"/>
      <c r="C66" s="167"/>
      <c r="D66" s="168" t="s">
        <v>130</v>
      </c>
      <c r="E66" s="169"/>
      <c r="F66" s="169"/>
      <c r="G66" s="169"/>
      <c r="H66" s="169"/>
      <c r="I66" s="170"/>
      <c r="J66" s="171">
        <f>J99</f>
        <v>0</v>
      </c>
      <c r="K66" s="172"/>
    </row>
    <row r="67" spans="2:12" s="9" customFormat="1" ht="19.899999999999999" customHeight="1">
      <c r="B67" s="166"/>
      <c r="C67" s="167"/>
      <c r="D67" s="168" t="s">
        <v>131</v>
      </c>
      <c r="E67" s="169"/>
      <c r="F67" s="169"/>
      <c r="G67" s="169"/>
      <c r="H67" s="169"/>
      <c r="I67" s="170"/>
      <c r="J67" s="171">
        <f>J189</f>
        <v>0</v>
      </c>
      <c r="K67" s="172"/>
    </row>
    <row r="68" spans="2:12" s="9" customFormat="1" ht="19.899999999999999" customHeight="1">
      <c r="B68" s="166"/>
      <c r="C68" s="167"/>
      <c r="D68" s="168" t="s">
        <v>132</v>
      </c>
      <c r="E68" s="169"/>
      <c r="F68" s="169"/>
      <c r="G68" s="169"/>
      <c r="H68" s="169"/>
      <c r="I68" s="170"/>
      <c r="J68" s="171">
        <f>J193</f>
        <v>0</v>
      </c>
      <c r="K68" s="172"/>
    </row>
    <row r="69" spans="2:12" s="9" customFormat="1" ht="19.899999999999999" customHeight="1">
      <c r="B69" s="166"/>
      <c r="C69" s="167"/>
      <c r="D69" s="168" t="s">
        <v>133</v>
      </c>
      <c r="E69" s="169"/>
      <c r="F69" s="169"/>
      <c r="G69" s="169"/>
      <c r="H69" s="169"/>
      <c r="I69" s="170"/>
      <c r="J69" s="171">
        <f>J231</f>
        <v>0</v>
      </c>
      <c r="K69" s="172"/>
    </row>
    <row r="70" spans="2:12" s="9" customFormat="1" ht="19.899999999999999" customHeight="1">
      <c r="B70" s="166"/>
      <c r="C70" s="167"/>
      <c r="D70" s="168" t="s">
        <v>134</v>
      </c>
      <c r="E70" s="169"/>
      <c r="F70" s="169"/>
      <c r="G70" s="169"/>
      <c r="H70" s="169"/>
      <c r="I70" s="170"/>
      <c r="J70" s="171">
        <f>J240</f>
        <v>0</v>
      </c>
      <c r="K70" s="172"/>
    </row>
    <row r="71" spans="2:12" s="9" customFormat="1" ht="19.899999999999999" customHeight="1">
      <c r="B71" s="166"/>
      <c r="C71" s="167"/>
      <c r="D71" s="168" t="s">
        <v>135</v>
      </c>
      <c r="E71" s="169"/>
      <c r="F71" s="169"/>
      <c r="G71" s="169"/>
      <c r="H71" s="169"/>
      <c r="I71" s="170"/>
      <c r="J71" s="171">
        <f>J277</f>
        <v>0</v>
      </c>
      <c r="K71" s="172"/>
    </row>
    <row r="72" spans="2:12" s="8" customFormat="1" ht="24.95" customHeight="1">
      <c r="B72" s="159"/>
      <c r="C72" s="160"/>
      <c r="D72" s="161" t="s">
        <v>136</v>
      </c>
      <c r="E72" s="162"/>
      <c r="F72" s="162"/>
      <c r="G72" s="162"/>
      <c r="H72" s="162"/>
      <c r="I72" s="163"/>
      <c r="J72" s="164">
        <f>J279</f>
        <v>0</v>
      </c>
      <c r="K72" s="165"/>
    </row>
    <row r="73" spans="2:12" s="9" customFormat="1" ht="19.899999999999999" customHeight="1">
      <c r="B73" s="166"/>
      <c r="C73" s="167"/>
      <c r="D73" s="168" t="s">
        <v>137</v>
      </c>
      <c r="E73" s="169"/>
      <c r="F73" s="169"/>
      <c r="G73" s="169"/>
      <c r="H73" s="169"/>
      <c r="I73" s="170"/>
      <c r="J73" s="171">
        <f>J280</f>
        <v>0</v>
      </c>
      <c r="K73" s="172"/>
    </row>
    <row r="74" spans="2:12" s="1" customFormat="1" ht="21.75" customHeight="1">
      <c r="B74" s="42"/>
      <c r="C74" s="43"/>
      <c r="D74" s="43"/>
      <c r="E74" s="43"/>
      <c r="F74" s="43"/>
      <c r="G74" s="43"/>
      <c r="H74" s="43"/>
      <c r="I74" s="128"/>
      <c r="J74" s="43"/>
      <c r="K74" s="46"/>
    </row>
    <row r="75" spans="2:12" s="1" customFormat="1" ht="6.95" customHeight="1">
      <c r="B75" s="57"/>
      <c r="C75" s="58"/>
      <c r="D75" s="58"/>
      <c r="E75" s="58"/>
      <c r="F75" s="58"/>
      <c r="G75" s="58"/>
      <c r="H75" s="58"/>
      <c r="I75" s="149"/>
      <c r="J75" s="58"/>
      <c r="K75" s="59"/>
    </row>
    <row r="79" spans="2:12" s="1" customFormat="1" ht="6.95" customHeight="1">
      <c r="B79" s="60"/>
      <c r="C79" s="61"/>
      <c r="D79" s="61"/>
      <c r="E79" s="61"/>
      <c r="F79" s="61"/>
      <c r="G79" s="61"/>
      <c r="H79" s="61"/>
      <c r="I79" s="152"/>
      <c r="J79" s="61"/>
      <c r="K79" s="61"/>
      <c r="L79" s="62"/>
    </row>
    <row r="80" spans="2:12" s="1" customFormat="1" ht="36.950000000000003" customHeight="1">
      <c r="B80" s="42"/>
      <c r="C80" s="63" t="s">
        <v>138</v>
      </c>
      <c r="D80" s="64"/>
      <c r="E80" s="64"/>
      <c r="F80" s="64"/>
      <c r="G80" s="64"/>
      <c r="H80" s="64"/>
      <c r="I80" s="173"/>
      <c r="J80" s="64"/>
      <c r="K80" s="64"/>
      <c r="L80" s="62"/>
    </row>
    <row r="81" spans="2:20" s="1" customFormat="1" ht="6.95" customHeight="1">
      <c r="B81" s="42"/>
      <c r="C81" s="64"/>
      <c r="D81" s="64"/>
      <c r="E81" s="64"/>
      <c r="F81" s="64"/>
      <c r="G81" s="64"/>
      <c r="H81" s="64"/>
      <c r="I81" s="173"/>
      <c r="J81" s="64"/>
      <c r="K81" s="64"/>
      <c r="L81" s="62"/>
    </row>
    <row r="82" spans="2:20" s="1" customFormat="1" ht="14.45" customHeight="1">
      <c r="B82" s="42"/>
      <c r="C82" s="66" t="s">
        <v>18</v>
      </c>
      <c r="D82" s="64"/>
      <c r="E82" s="64"/>
      <c r="F82" s="64"/>
      <c r="G82" s="64"/>
      <c r="H82" s="64"/>
      <c r="I82" s="173"/>
      <c r="J82" s="64"/>
      <c r="K82" s="64"/>
      <c r="L82" s="62"/>
    </row>
    <row r="83" spans="2:20" s="1" customFormat="1" ht="16.5" customHeight="1">
      <c r="B83" s="42"/>
      <c r="C83" s="64"/>
      <c r="D83" s="64"/>
      <c r="E83" s="399" t="str">
        <f>E7</f>
        <v>Rekonstrukce chodníků na ul. Dukelská, Šenov u Nového Jičína</v>
      </c>
      <c r="F83" s="400"/>
      <c r="G83" s="400"/>
      <c r="H83" s="400"/>
      <c r="I83" s="173"/>
      <c r="J83" s="64"/>
      <c r="K83" s="64"/>
      <c r="L83" s="62"/>
    </row>
    <row r="84" spans="2:20" ht="15">
      <c r="B84" s="29"/>
      <c r="C84" s="66" t="s">
        <v>118</v>
      </c>
      <c r="D84" s="174"/>
      <c r="E84" s="174"/>
      <c r="F84" s="174"/>
      <c r="G84" s="174"/>
      <c r="H84" s="174"/>
      <c r="J84" s="174"/>
      <c r="K84" s="174"/>
      <c r="L84" s="175"/>
    </row>
    <row r="85" spans="2:20" ht="16.5" customHeight="1">
      <c r="B85" s="29"/>
      <c r="C85" s="174"/>
      <c r="D85" s="174"/>
      <c r="E85" s="399" t="s">
        <v>119</v>
      </c>
      <c r="F85" s="403"/>
      <c r="G85" s="403"/>
      <c r="H85" s="403"/>
      <c r="J85" s="174"/>
      <c r="K85" s="174"/>
      <c r="L85" s="175"/>
    </row>
    <row r="86" spans="2:20" ht="15">
      <c r="B86" s="29"/>
      <c r="C86" s="66" t="s">
        <v>120</v>
      </c>
      <c r="D86" s="174"/>
      <c r="E86" s="174"/>
      <c r="F86" s="174"/>
      <c r="G86" s="174"/>
      <c r="H86" s="174"/>
      <c r="J86" s="174"/>
      <c r="K86" s="174"/>
      <c r="L86" s="175"/>
    </row>
    <row r="87" spans="2:20" s="1" customFormat="1" ht="16.5" customHeight="1">
      <c r="B87" s="42"/>
      <c r="C87" s="64"/>
      <c r="D87" s="64"/>
      <c r="E87" s="401" t="s">
        <v>121</v>
      </c>
      <c r="F87" s="402"/>
      <c r="G87" s="402"/>
      <c r="H87" s="402"/>
      <c r="I87" s="173"/>
      <c r="J87" s="64"/>
      <c r="K87" s="64"/>
      <c r="L87" s="62"/>
    </row>
    <row r="88" spans="2:20" s="1" customFormat="1" ht="14.45" customHeight="1">
      <c r="B88" s="42"/>
      <c r="C88" s="66" t="s">
        <v>122</v>
      </c>
      <c r="D88" s="64"/>
      <c r="E88" s="64"/>
      <c r="F88" s="64"/>
      <c r="G88" s="64"/>
      <c r="H88" s="64"/>
      <c r="I88" s="173"/>
      <c r="J88" s="64"/>
      <c r="K88" s="64"/>
      <c r="L88" s="62"/>
    </row>
    <row r="89" spans="2:20" s="1" customFormat="1" ht="17.25" customHeight="1">
      <c r="B89" s="42"/>
      <c r="C89" s="64"/>
      <c r="D89" s="64"/>
      <c r="E89" s="367" t="str">
        <f>E13</f>
        <v>SO 01 - Část a) Začátek úseku - nástupiště</v>
      </c>
      <c r="F89" s="402"/>
      <c r="G89" s="402"/>
      <c r="H89" s="402"/>
      <c r="I89" s="173"/>
      <c r="J89" s="64"/>
      <c r="K89" s="64"/>
      <c r="L89" s="62"/>
    </row>
    <row r="90" spans="2:20" s="1" customFormat="1" ht="6.95" customHeight="1">
      <c r="B90" s="42"/>
      <c r="C90" s="64"/>
      <c r="D90" s="64"/>
      <c r="E90" s="64"/>
      <c r="F90" s="64"/>
      <c r="G90" s="64"/>
      <c r="H90" s="64"/>
      <c r="I90" s="173"/>
      <c r="J90" s="64"/>
      <c r="K90" s="64"/>
      <c r="L90" s="62"/>
    </row>
    <row r="91" spans="2:20" s="1" customFormat="1" ht="18" customHeight="1">
      <c r="B91" s="42"/>
      <c r="C91" s="66" t="s">
        <v>23</v>
      </c>
      <c r="D91" s="64"/>
      <c r="E91" s="64"/>
      <c r="F91" s="176" t="str">
        <f>F16</f>
        <v>Šenov u Nového Jičína</v>
      </c>
      <c r="G91" s="64"/>
      <c r="H91" s="64"/>
      <c r="I91" s="177" t="s">
        <v>25</v>
      </c>
      <c r="J91" s="74" t="str">
        <f>IF(J16="","",J16)</f>
        <v>28. 2. 2018</v>
      </c>
      <c r="K91" s="64"/>
      <c r="L91" s="62"/>
    </row>
    <row r="92" spans="2:20" s="1" customFormat="1" ht="6.95" customHeight="1">
      <c r="B92" s="42"/>
      <c r="C92" s="64"/>
      <c r="D92" s="64"/>
      <c r="E92" s="64"/>
      <c r="F92" s="64"/>
      <c r="G92" s="64"/>
      <c r="H92" s="64"/>
      <c r="I92" s="173"/>
      <c r="J92" s="64"/>
      <c r="K92" s="64"/>
      <c r="L92" s="62"/>
    </row>
    <row r="93" spans="2:20" s="1" customFormat="1" ht="15">
      <c r="B93" s="42"/>
      <c r="C93" s="66" t="s">
        <v>27</v>
      </c>
      <c r="D93" s="64"/>
      <c r="E93" s="64"/>
      <c r="F93" s="176" t="str">
        <f>E19</f>
        <v>Obec Šenov u Nového Jičína</v>
      </c>
      <c r="G93" s="64"/>
      <c r="H93" s="64"/>
      <c r="I93" s="177" t="s">
        <v>35</v>
      </c>
      <c r="J93" s="176" t="str">
        <f>E25</f>
        <v>Ing. Marek Milich</v>
      </c>
      <c r="K93" s="64"/>
      <c r="L93" s="62"/>
    </row>
    <row r="94" spans="2:20" s="1" customFormat="1" ht="14.45" customHeight="1">
      <c r="B94" s="42"/>
      <c r="C94" s="66" t="s">
        <v>33</v>
      </c>
      <c r="D94" s="64"/>
      <c r="E94" s="64"/>
      <c r="F94" s="176" t="str">
        <f>IF(E22="","",E22)</f>
        <v/>
      </c>
      <c r="G94" s="64"/>
      <c r="H94" s="64"/>
      <c r="I94" s="173"/>
      <c r="J94" s="64"/>
      <c r="K94" s="64"/>
      <c r="L94" s="62"/>
    </row>
    <row r="95" spans="2:20" s="1" customFormat="1" ht="10.35" customHeight="1">
      <c r="B95" s="42"/>
      <c r="C95" s="64"/>
      <c r="D95" s="64"/>
      <c r="E95" s="64"/>
      <c r="F95" s="64"/>
      <c r="G95" s="64"/>
      <c r="H95" s="64"/>
      <c r="I95" s="173"/>
      <c r="J95" s="64"/>
      <c r="K95" s="64"/>
      <c r="L95" s="62"/>
    </row>
    <row r="96" spans="2:20" s="10" customFormat="1" ht="29.25" customHeight="1">
      <c r="B96" s="178"/>
      <c r="C96" s="179" t="s">
        <v>139</v>
      </c>
      <c r="D96" s="180" t="s">
        <v>60</v>
      </c>
      <c r="E96" s="180" t="s">
        <v>56</v>
      </c>
      <c r="F96" s="180" t="s">
        <v>140</v>
      </c>
      <c r="G96" s="180" t="s">
        <v>141</v>
      </c>
      <c r="H96" s="180" t="s">
        <v>142</v>
      </c>
      <c r="I96" s="181" t="s">
        <v>143</v>
      </c>
      <c r="J96" s="180" t="s">
        <v>126</v>
      </c>
      <c r="K96" s="182" t="s">
        <v>144</v>
      </c>
      <c r="L96" s="183"/>
      <c r="M96" s="82" t="s">
        <v>145</v>
      </c>
      <c r="N96" s="83" t="s">
        <v>45</v>
      </c>
      <c r="O96" s="83" t="s">
        <v>146</v>
      </c>
      <c r="P96" s="83" t="s">
        <v>147</v>
      </c>
      <c r="Q96" s="83" t="s">
        <v>148</v>
      </c>
      <c r="R96" s="83" t="s">
        <v>149</v>
      </c>
      <c r="S96" s="83" t="s">
        <v>150</v>
      </c>
      <c r="T96" s="84" t="s">
        <v>151</v>
      </c>
    </row>
    <row r="97" spans="2:65" s="1" customFormat="1" ht="29.25" customHeight="1">
      <c r="B97" s="42"/>
      <c r="C97" s="88" t="s">
        <v>127</v>
      </c>
      <c r="D97" s="64"/>
      <c r="E97" s="64"/>
      <c r="F97" s="64"/>
      <c r="G97" s="64"/>
      <c r="H97" s="64"/>
      <c r="I97" s="173"/>
      <c r="J97" s="184">
        <f>BK97</f>
        <v>0</v>
      </c>
      <c r="K97" s="64"/>
      <c r="L97" s="62"/>
      <c r="M97" s="85"/>
      <c r="N97" s="86"/>
      <c r="O97" s="86"/>
      <c r="P97" s="185">
        <f>P98+P279</f>
        <v>0</v>
      </c>
      <c r="Q97" s="86"/>
      <c r="R97" s="185">
        <f>R98+R279</f>
        <v>196.59363200000004</v>
      </c>
      <c r="S97" s="86"/>
      <c r="T97" s="186">
        <f>T98+T279</f>
        <v>193.92203999999998</v>
      </c>
      <c r="AT97" s="25" t="s">
        <v>74</v>
      </c>
      <c r="AU97" s="25" t="s">
        <v>128</v>
      </c>
      <c r="BK97" s="187">
        <f>BK98+BK279</f>
        <v>0</v>
      </c>
    </row>
    <row r="98" spans="2:65" s="11" customFormat="1" ht="37.35" customHeight="1">
      <c r="B98" s="188"/>
      <c r="C98" s="189"/>
      <c r="D98" s="190" t="s">
        <v>74</v>
      </c>
      <c r="E98" s="191" t="s">
        <v>152</v>
      </c>
      <c r="F98" s="191" t="s">
        <v>153</v>
      </c>
      <c r="G98" s="189"/>
      <c r="H98" s="189"/>
      <c r="I98" s="192"/>
      <c r="J98" s="193">
        <f>BK98</f>
        <v>0</v>
      </c>
      <c r="K98" s="189"/>
      <c r="L98" s="194"/>
      <c r="M98" s="195"/>
      <c r="N98" s="196"/>
      <c r="O98" s="196"/>
      <c r="P98" s="197">
        <f>P99+P189+P193+P231+P240+P277</f>
        <v>0</v>
      </c>
      <c r="Q98" s="196"/>
      <c r="R98" s="197">
        <f>R99+R189+R193+R231+R240+R277</f>
        <v>195.62556200000003</v>
      </c>
      <c r="S98" s="196"/>
      <c r="T98" s="198">
        <f>T99+T189+T193+T231+T240+T277</f>
        <v>193.92203999999998</v>
      </c>
      <c r="AR98" s="199" t="s">
        <v>79</v>
      </c>
      <c r="AT98" s="200" t="s">
        <v>74</v>
      </c>
      <c r="AU98" s="200" t="s">
        <v>75</v>
      </c>
      <c r="AY98" s="199" t="s">
        <v>154</v>
      </c>
      <c r="BK98" s="201">
        <f>BK99+BK189+BK193+BK231+BK240+BK277</f>
        <v>0</v>
      </c>
    </row>
    <row r="99" spans="2:65" s="11" customFormat="1" ht="19.899999999999999" customHeight="1">
      <c r="B99" s="188"/>
      <c r="C99" s="189"/>
      <c r="D99" s="190" t="s">
        <v>74</v>
      </c>
      <c r="E99" s="202" t="s">
        <v>79</v>
      </c>
      <c r="F99" s="202" t="s">
        <v>155</v>
      </c>
      <c r="G99" s="189"/>
      <c r="H99" s="189"/>
      <c r="I99" s="192"/>
      <c r="J99" s="203">
        <f>BK99</f>
        <v>0</v>
      </c>
      <c r="K99" s="189"/>
      <c r="L99" s="194"/>
      <c r="M99" s="195"/>
      <c r="N99" s="196"/>
      <c r="O99" s="196"/>
      <c r="P99" s="197">
        <f>SUM(P100:P188)</f>
        <v>0</v>
      </c>
      <c r="Q99" s="196"/>
      <c r="R99" s="197">
        <f>SUM(R100:R188)</f>
        <v>4.5180000000000003E-3</v>
      </c>
      <c r="S99" s="196"/>
      <c r="T99" s="198">
        <f>SUM(T100:T188)</f>
        <v>193.92203999999998</v>
      </c>
      <c r="AR99" s="199" t="s">
        <v>79</v>
      </c>
      <c r="AT99" s="200" t="s">
        <v>74</v>
      </c>
      <c r="AU99" s="200" t="s">
        <v>79</v>
      </c>
      <c r="AY99" s="199" t="s">
        <v>154</v>
      </c>
      <c r="BK99" s="201">
        <f>SUM(BK100:BK188)</f>
        <v>0</v>
      </c>
    </row>
    <row r="100" spans="2:65" s="1" customFormat="1" ht="38.25" customHeight="1">
      <c r="B100" s="42"/>
      <c r="C100" s="204" t="s">
        <v>79</v>
      </c>
      <c r="D100" s="204" t="s">
        <v>156</v>
      </c>
      <c r="E100" s="205" t="s">
        <v>157</v>
      </c>
      <c r="F100" s="206" t="s">
        <v>158</v>
      </c>
      <c r="G100" s="207" t="s">
        <v>159</v>
      </c>
      <c r="H100" s="208">
        <v>101.68</v>
      </c>
      <c r="I100" s="209"/>
      <c r="J100" s="210">
        <f>ROUND(I100*H100,2)</f>
        <v>0</v>
      </c>
      <c r="K100" s="206" t="s">
        <v>160</v>
      </c>
      <c r="L100" s="62"/>
      <c r="M100" s="211" t="s">
        <v>21</v>
      </c>
      <c r="N100" s="212" t="s">
        <v>46</v>
      </c>
      <c r="O100" s="43"/>
      <c r="P100" s="213">
        <f>O100*H100</f>
        <v>0</v>
      </c>
      <c r="Q100" s="213">
        <v>0</v>
      </c>
      <c r="R100" s="213">
        <f>Q100*H100</f>
        <v>0</v>
      </c>
      <c r="S100" s="213">
        <v>0.18</v>
      </c>
      <c r="T100" s="214">
        <f>S100*H100</f>
        <v>18.302400000000002</v>
      </c>
      <c r="AR100" s="25" t="s">
        <v>161</v>
      </c>
      <c r="AT100" s="25" t="s">
        <v>156</v>
      </c>
      <c r="AU100" s="25" t="s">
        <v>83</v>
      </c>
      <c r="AY100" s="25" t="s">
        <v>154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25" t="s">
        <v>79</v>
      </c>
      <c r="BK100" s="215">
        <f>ROUND(I100*H100,2)</f>
        <v>0</v>
      </c>
      <c r="BL100" s="25" t="s">
        <v>161</v>
      </c>
      <c r="BM100" s="25" t="s">
        <v>162</v>
      </c>
    </row>
    <row r="101" spans="2:65" s="12" customFormat="1">
      <c r="B101" s="216"/>
      <c r="C101" s="217"/>
      <c r="D101" s="218" t="s">
        <v>163</v>
      </c>
      <c r="E101" s="219" t="s">
        <v>21</v>
      </c>
      <c r="F101" s="220" t="s">
        <v>164</v>
      </c>
      <c r="G101" s="217"/>
      <c r="H101" s="219" t="s">
        <v>21</v>
      </c>
      <c r="I101" s="221"/>
      <c r="J101" s="217"/>
      <c r="K101" s="217"/>
      <c r="L101" s="222"/>
      <c r="M101" s="223"/>
      <c r="N101" s="224"/>
      <c r="O101" s="224"/>
      <c r="P101" s="224"/>
      <c r="Q101" s="224"/>
      <c r="R101" s="224"/>
      <c r="S101" s="224"/>
      <c r="T101" s="225"/>
      <c r="AT101" s="226" t="s">
        <v>163</v>
      </c>
      <c r="AU101" s="226" t="s">
        <v>83</v>
      </c>
      <c r="AV101" s="12" t="s">
        <v>79</v>
      </c>
      <c r="AW101" s="12" t="s">
        <v>38</v>
      </c>
      <c r="AX101" s="12" t="s">
        <v>75</v>
      </c>
      <c r="AY101" s="226" t="s">
        <v>154</v>
      </c>
    </row>
    <row r="102" spans="2:65" s="13" customFormat="1">
      <c r="B102" s="227"/>
      <c r="C102" s="228"/>
      <c r="D102" s="218" t="s">
        <v>163</v>
      </c>
      <c r="E102" s="229" t="s">
        <v>21</v>
      </c>
      <c r="F102" s="230" t="s">
        <v>165</v>
      </c>
      <c r="G102" s="228"/>
      <c r="H102" s="231">
        <v>37.484999999999999</v>
      </c>
      <c r="I102" s="232"/>
      <c r="J102" s="228"/>
      <c r="K102" s="228"/>
      <c r="L102" s="233"/>
      <c r="M102" s="234"/>
      <c r="N102" s="235"/>
      <c r="O102" s="235"/>
      <c r="P102" s="235"/>
      <c r="Q102" s="235"/>
      <c r="R102" s="235"/>
      <c r="S102" s="235"/>
      <c r="T102" s="236"/>
      <c r="AT102" s="237" t="s">
        <v>163</v>
      </c>
      <c r="AU102" s="237" t="s">
        <v>83</v>
      </c>
      <c r="AV102" s="13" t="s">
        <v>83</v>
      </c>
      <c r="AW102" s="13" t="s">
        <v>38</v>
      </c>
      <c r="AX102" s="13" t="s">
        <v>75</v>
      </c>
      <c r="AY102" s="237" t="s">
        <v>154</v>
      </c>
    </row>
    <row r="103" spans="2:65" s="13" customFormat="1">
      <c r="B103" s="227"/>
      <c r="C103" s="228"/>
      <c r="D103" s="218" t="s">
        <v>163</v>
      </c>
      <c r="E103" s="229" t="s">
        <v>21</v>
      </c>
      <c r="F103" s="230" t="s">
        <v>166</v>
      </c>
      <c r="G103" s="228"/>
      <c r="H103" s="231">
        <v>34.508000000000003</v>
      </c>
      <c r="I103" s="232"/>
      <c r="J103" s="228"/>
      <c r="K103" s="228"/>
      <c r="L103" s="233"/>
      <c r="M103" s="234"/>
      <c r="N103" s="235"/>
      <c r="O103" s="235"/>
      <c r="P103" s="235"/>
      <c r="Q103" s="235"/>
      <c r="R103" s="235"/>
      <c r="S103" s="235"/>
      <c r="T103" s="236"/>
      <c r="AT103" s="237" t="s">
        <v>163</v>
      </c>
      <c r="AU103" s="237" t="s">
        <v>83</v>
      </c>
      <c r="AV103" s="13" t="s">
        <v>83</v>
      </c>
      <c r="AW103" s="13" t="s">
        <v>38</v>
      </c>
      <c r="AX103" s="13" t="s">
        <v>75</v>
      </c>
      <c r="AY103" s="237" t="s">
        <v>154</v>
      </c>
    </row>
    <row r="104" spans="2:65" s="13" customFormat="1">
      <c r="B104" s="227"/>
      <c r="C104" s="228"/>
      <c r="D104" s="218" t="s">
        <v>163</v>
      </c>
      <c r="E104" s="229" t="s">
        <v>21</v>
      </c>
      <c r="F104" s="230" t="s">
        <v>167</v>
      </c>
      <c r="G104" s="228"/>
      <c r="H104" s="231">
        <v>123.518</v>
      </c>
      <c r="I104" s="232"/>
      <c r="J104" s="228"/>
      <c r="K104" s="228"/>
      <c r="L104" s="233"/>
      <c r="M104" s="234"/>
      <c r="N104" s="235"/>
      <c r="O104" s="235"/>
      <c r="P104" s="235"/>
      <c r="Q104" s="235"/>
      <c r="R104" s="235"/>
      <c r="S104" s="235"/>
      <c r="T104" s="236"/>
      <c r="AT104" s="237" t="s">
        <v>163</v>
      </c>
      <c r="AU104" s="237" t="s">
        <v>83</v>
      </c>
      <c r="AV104" s="13" t="s">
        <v>83</v>
      </c>
      <c r="AW104" s="13" t="s">
        <v>38</v>
      </c>
      <c r="AX104" s="13" t="s">
        <v>75</v>
      </c>
      <c r="AY104" s="237" t="s">
        <v>154</v>
      </c>
    </row>
    <row r="105" spans="2:65" s="13" customFormat="1">
      <c r="B105" s="227"/>
      <c r="C105" s="228"/>
      <c r="D105" s="218" t="s">
        <v>163</v>
      </c>
      <c r="E105" s="229" t="s">
        <v>21</v>
      </c>
      <c r="F105" s="230" t="s">
        <v>168</v>
      </c>
      <c r="G105" s="228"/>
      <c r="H105" s="231">
        <v>7.8479999999999999</v>
      </c>
      <c r="I105" s="232"/>
      <c r="J105" s="228"/>
      <c r="K105" s="228"/>
      <c r="L105" s="233"/>
      <c r="M105" s="234"/>
      <c r="N105" s="235"/>
      <c r="O105" s="235"/>
      <c r="P105" s="235"/>
      <c r="Q105" s="235"/>
      <c r="R105" s="235"/>
      <c r="S105" s="235"/>
      <c r="T105" s="236"/>
      <c r="AT105" s="237" t="s">
        <v>163</v>
      </c>
      <c r="AU105" s="237" t="s">
        <v>83</v>
      </c>
      <c r="AV105" s="13" t="s">
        <v>83</v>
      </c>
      <c r="AW105" s="13" t="s">
        <v>38</v>
      </c>
      <c r="AX105" s="13" t="s">
        <v>75</v>
      </c>
      <c r="AY105" s="237" t="s">
        <v>154</v>
      </c>
    </row>
    <row r="106" spans="2:65" s="14" customFormat="1">
      <c r="B106" s="238"/>
      <c r="C106" s="239"/>
      <c r="D106" s="218" t="s">
        <v>163</v>
      </c>
      <c r="E106" s="240" t="s">
        <v>21</v>
      </c>
      <c r="F106" s="241" t="s">
        <v>169</v>
      </c>
      <c r="G106" s="239"/>
      <c r="H106" s="242">
        <v>203.35900000000001</v>
      </c>
      <c r="I106" s="243"/>
      <c r="J106" s="239"/>
      <c r="K106" s="239"/>
      <c r="L106" s="244"/>
      <c r="M106" s="245"/>
      <c r="N106" s="246"/>
      <c r="O106" s="246"/>
      <c r="P106" s="246"/>
      <c r="Q106" s="246"/>
      <c r="R106" s="246"/>
      <c r="S106" s="246"/>
      <c r="T106" s="247"/>
      <c r="AT106" s="248" t="s">
        <v>163</v>
      </c>
      <c r="AU106" s="248" t="s">
        <v>83</v>
      </c>
      <c r="AV106" s="14" t="s">
        <v>91</v>
      </c>
      <c r="AW106" s="14" t="s">
        <v>38</v>
      </c>
      <c r="AX106" s="14" t="s">
        <v>75</v>
      </c>
      <c r="AY106" s="248" t="s">
        <v>154</v>
      </c>
    </row>
    <row r="107" spans="2:65" s="13" customFormat="1">
      <c r="B107" s="227"/>
      <c r="C107" s="228"/>
      <c r="D107" s="218" t="s">
        <v>163</v>
      </c>
      <c r="E107" s="229" t="s">
        <v>21</v>
      </c>
      <c r="F107" s="230" t="s">
        <v>170</v>
      </c>
      <c r="G107" s="228"/>
      <c r="H107" s="231">
        <v>101.68</v>
      </c>
      <c r="I107" s="232"/>
      <c r="J107" s="228"/>
      <c r="K107" s="228"/>
      <c r="L107" s="233"/>
      <c r="M107" s="234"/>
      <c r="N107" s="235"/>
      <c r="O107" s="235"/>
      <c r="P107" s="235"/>
      <c r="Q107" s="235"/>
      <c r="R107" s="235"/>
      <c r="S107" s="235"/>
      <c r="T107" s="236"/>
      <c r="AT107" s="237" t="s">
        <v>163</v>
      </c>
      <c r="AU107" s="237" t="s">
        <v>83</v>
      </c>
      <c r="AV107" s="13" t="s">
        <v>83</v>
      </c>
      <c r="AW107" s="13" t="s">
        <v>38</v>
      </c>
      <c r="AX107" s="13" t="s">
        <v>75</v>
      </c>
      <c r="AY107" s="237" t="s">
        <v>154</v>
      </c>
    </row>
    <row r="108" spans="2:65" s="13" customFormat="1">
      <c r="B108" s="227"/>
      <c r="C108" s="228"/>
      <c r="D108" s="218" t="s">
        <v>163</v>
      </c>
      <c r="E108" s="229" t="s">
        <v>21</v>
      </c>
      <c r="F108" s="230" t="s">
        <v>171</v>
      </c>
      <c r="G108" s="228"/>
      <c r="H108" s="231">
        <v>101.68</v>
      </c>
      <c r="I108" s="232"/>
      <c r="J108" s="228"/>
      <c r="K108" s="228"/>
      <c r="L108" s="233"/>
      <c r="M108" s="234"/>
      <c r="N108" s="235"/>
      <c r="O108" s="235"/>
      <c r="P108" s="235"/>
      <c r="Q108" s="235"/>
      <c r="R108" s="235"/>
      <c r="S108" s="235"/>
      <c r="T108" s="236"/>
      <c r="AT108" s="237" t="s">
        <v>163</v>
      </c>
      <c r="AU108" s="237" t="s">
        <v>83</v>
      </c>
      <c r="AV108" s="13" t="s">
        <v>83</v>
      </c>
      <c r="AW108" s="13" t="s">
        <v>38</v>
      </c>
      <c r="AX108" s="13" t="s">
        <v>79</v>
      </c>
      <c r="AY108" s="237" t="s">
        <v>154</v>
      </c>
    </row>
    <row r="109" spans="2:65" s="1" customFormat="1" ht="51" customHeight="1">
      <c r="B109" s="42"/>
      <c r="C109" s="204" t="s">
        <v>83</v>
      </c>
      <c r="D109" s="204" t="s">
        <v>156</v>
      </c>
      <c r="E109" s="205" t="s">
        <v>172</v>
      </c>
      <c r="F109" s="206" t="s">
        <v>173</v>
      </c>
      <c r="G109" s="207" t="s">
        <v>159</v>
      </c>
      <c r="H109" s="208">
        <v>101.68</v>
      </c>
      <c r="I109" s="209"/>
      <c r="J109" s="210">
        <f>ROUND(I109*H109,2)</f>
        <v>0</v>
      </c>
      <c r="K109" s="206" t="s">
        <v>160</v>
      </c>
      <c r="L109" s="62"/>
      <c r="M109" s="211" t="s">
        <v>21</v>
      </c>
      <c r="N109" s="212" t="s">
        <v>46</v>
      </c>
      <c r="O109" s="43"/>
      <c r="P109" s="213">
        <f>O109*H109</f>
        <v>0</v>
      </c>
      <c r="Q109" s="213">
        <v>0</v>
      </c>
      <c r="R109" s="213">
        <f>Q109*H109</f>
        <v>0</v>
      </c>
      <c r="S109" s="213">
        <v>0.3</v>
      </c>
      <c r="T109" s="214">
        <f>S109*H109</f>
        <v>30.504000000000001</v>
      </c>
      <c r="AR109" s="25" t="s">
        <v>161</v>
      </c>
      <c r="AT109" s="25" t="s">
        <v>156</v>
      </c>
      <c r="AU109" s="25" t="s">
        <v>83</v>
      </c>
      <c r="AY109" s="25" t="s">
        <v>154</v>
      </c>
      <c r="BE109" s="215">
        <f>IF(N109="základní",J109,0)</f>
        <v>0</v>
      </c>
      <c r="BF109" s="215">
        <f>IF(N109="snížená",J109,0)</f>
        <v>0</v>
      </c>
      <c r="BG109" s="215">
        <f>IF(N109="zákl. přenesená",J109,0)</f>
        <v>0</v>
      </c>
      <c r="BH109" s="215">
        <f>IF(N109="sníž. přenesená",J109,0)</f>
        <v>0</v>
      </c>
      <c r="BI109" s="215">
        <f>IF(N109="nulová",J109,0)</f>
        <v>0</v>
      </c>
      <c r="BJ109" s="25" t="s">
        <v>79</v>
      </c>
      <c r="BK109" s="215">
        <f>ROUND(I109*H109,2)</f>
        <v>0</v>
      </c>
      <c r="BL109" s="25" t="s">
        <v>161</v>
      </c>
      <c r="BM109" s="25" t="s">
        <v>174</v>
      </c>
    </row>
    <row r="110" spans="2:65" s="12" customFormat="1">
      <c r="B110" s="216"/>
      <c r="C110" s="217"/>
      <c r="D110" s="218" t="s">
        <v>163</v>
      </c>
      <c r="E110" s="219" t="s">
        <v>21</v>
      </c>
      <c r="F110" s="220" t="s">
        <v>175</v>
      </c>
      <c r="G110" s="217"/>
      <c r="H110" s="219" t="s">
        <v>21</v>
      </c>
      <c r="I110" s="221"/>
      <c r="J110" s="217"/>
      <c r="K110" s="217"/>
      <c r="L110" s="222"/>
      <c r="M110" s="223"/>
      <c r="N110" s="224"/>
      <c r="O110" s="224"/>
      <c r="P110" s="224"/>
      <c r="Q110" s="224"/>
      <c r="R110" s="224"/>
      <c r="S110" s="224"/>
      <c r="T110" s="225"/>
      <c r="AT110" s="226" t="s">
        <v>163</v>
      </c>
      <c r="AU110" s="226" t="s">
        <v>83</v>
      </c>
      <c r="AV110" s="12" t="s">
        <v>79</v>
      </c>
      <c r="AW110" s="12" t="s">
        <v>38</v>
      </c>
      <c r="AX110" s="12" t="s">
        <v>75</v>
      </c>
      <c r="AY110" s="226" t="s">
        <v>154</v>
      </c>
    </row>
    <row r="111" spans="2:65" s="13" customFormat="1">
      <c r="B111" s="227"/>
      <c r="C111" s="228"/>
      <c r="D111" s="218" t="s">
        <v>163</v>
      </c>
      <c r="E111" s="229" t="s">
        <v>21</v>
      </c>
      <c r="F111" s="230" t="s">
        <v>165</v>
      </c>
      <c r="G111" s="228"/>
      <c r="H111" s="231">
        <v>37.484999999999999</v>
      </c>
      <c r="I111" s="232"/>
      <c r="J111" s="228"/>
      <c r="K111" s="228"/>
      <c r="L111" s="233"/>
      <c r="M111" s="234"/>
      <c r="N111" s="235"/>
      <c r="O111" s="235"/>
      <c r="P111" s="235"/>
      <c r="Q111" s="235"/>
      <c r="R111" s="235"/>
      <c r="S111" s="235"/>
      <c r="T111" s="236"/>
      <c r="AT111" s="237" t="s">
        <v>163</v>
      </c>
      <c r="AU111" s="237" t="s">
        <v>83</v>
      </c>
      <c r="AV111" s="13" t="s">
        <v>83</v>
      </c>
      <c r="AW111" s="13" t="s">
        <v>38</v>
      </c>
      <c r="AX111" s="13" t="s">
        <v>75</v>
      </c>
      <c r="AY111" s="237" t="s">
        <v>154</v>
      </c>
    </row>
    <row r="112" spans="2:65" s="13" customFormat="1">
      <c r="B112" s="227"/>
      <c r="C112" s="228"/>
      <c r="D112" s="218" t="s">
        <v>163</v>
      </c>
      <c r="E112" s="229" t="s">
        <v>21</v>
      </c>
      <c r="F112" s="230" t="s">
        <v>166</v>
      </c>
      <c r="G112" s="228"/>
      <c r="H112" s="231">
        <v>34.508000000000003</v>
      </c>
      <c r="I112" s="232"/>
      <c r="J112" s="228"/>
      <c r="K112" s="228"/>
      <c r="L112" s="233"/>
      <c r="M112" s="234"/>
      <c r="N112" s="235"/>
      <c r="O112" s="235"/>
      <c r="P112" s="235"/>
      <c r="Q112" s="235"/>
      <c r="R112" s="235"/>
      <c r="S112" s="235"/>
      <c r="T112" s="236"/>
      <c r="AT112" s="237" t="s">
        <v>163</v>
      </c>
      <c r="AU112" s="237" t="s">
        <v>83</v>
      </c>
      <c r="AV112" s="13" t="s">
        <v>83</v>
      </c>
      <c r="AW112" s="13" t="s">
        <v>38</v>
      </c>
      <c r="AX112" s="13" t="s">
        <v>75</v>
      </c>
      <c r="AY112" s="237" t="s">
        <v>154</v>
      </c>
    </row>
    <row r="113" spans="2:65" s="13" customFormat="1">
      <c r="B113" s="227"/>
      <c r="C113" s="228"/>
      <c r="D113" s="218" t="s">
        <v>163</v>
      </c>
      <c r="E113" s="229" t="s">
        <v>21</v>
      </c>
      <c r="F113" s="230" t="s">
        <v>167</v>
      </c>
      <c r="G113" s="228"/>
      <c r="H113" s="231">
        <v>123.518</v>
      </c>
      <c r="I113" s="232"/>
      <c r="J113" s="228"/>
      <c r="K113" s="228"/>
      <c r="L113" s="233"/>
      <c r="M113" s="234"/>
      <c r="N113" s="235"/>
      <c r="O113" s="235"/>
      <c r="P113" s="235"/>
      <c r="Q113" s="235"/>
      <c r="R113" s="235"/>
      <c r="S113" s="235"/>
      <c r="T113" s="236"/>
      <c r="AT113" s="237" t="s">
        <v>163</v>
      </c>
      <c r="AU113" s="237" t="s">
        <v>83</v>
      </c>
      <c r="AV113" s="13" t="s">
        <v>83</v>
      </c>
      <c r="AW113" s="13" t="s">
        <v>38</v>
      </c>
      <c r="AX113" s="13" t="s">
        <v>75</v>
      </c>
      <c r="AY113" s="237" t="s">
        <v>154</v>
      </c>
    </row>
    <row r="114" spans="2:65" s="13" customFormat="1">
      <c r="B114" s="227"/>
      <c r="C114" s="228"/>
      <c r="D114" s="218" t="s">
        <v>163</v>
      </c>
      <c r="E114" s="229" t="s">
        <v>21</v>
      </c>
      <c r="F114" s="230" t="s">
        <v>168</v>
      </c>
      <c r="G114" s="228"/>
      <c r="H114" s="231">
        <v>7.8479999999999999</v>
      </c>
      <c r="I114" s="232"/>
      <c r="J114" s="228"/>
      <c r="K114" s="228"/>
      <c r="L114" s="233"/>
      <c r="M114" s="234"/>
      <c r="N114" s="235"/>
      <c r="O114" s="235"/>
      <c r="P114" s="235"/>
      <c r="Q114" s="235"/>
      <c r="R114" s="235"/>
      <c r="S114" s="235"/>
      <c r="T114" s="236"/>
      <c r="AT114" s="237" t="s">
        <v>163</v>
      </c>
      <c r="AU114" s="237" t="s">
        <v>83</v>
      </c>
      <c r="AV114" s="13" t="s">
        <v>83</v>
      </c>
      <c r="AW114" s="13" t="s">
        <v>38</v>
      </c>
      <c r="AX114" s="13" t="s">
        <v>75</v>
      </c>
      <c r="AY114" s="237" t="s">
        <v>154</v>
      </c>
    </row>
    <row r="115" spans="2:65" s="14" customFormat="1">
      <c r="B115" s="238"/>
      <c r="C115" s="239"/>
      <c r="D115" s="218" t="s">
        <v>163</v>
      </c>
      <c r="E115" s="240" t="s">
        <v>21</v>
      </c>
      <c r="F115" s="241" t="s">
        <v>169</v>
      </c>
      <c r="G115" s="239"/>
      <c r="H115" s="242">
        <v>203.35900000000001</v>
      </c>
      <c r="I115" s="243"/>
      <c r="J115" s="239"/>
      <c r="K115" s="239"/>
      <c r="L115" s="244"/>
      <c r="M115" s="245"/>
      <c r="N115" s="246"/>
      <c r="O115" s="246"/>
      <c r="P115" s="246"/>
      <c r="Q115" s="246"/>
      <c r="R115" s="246"/>
      <c r="S115" s="246"/>
      <c r="T115" s="247"/>
      <c r="AT115" s="248" t="s">
        <v>163</v>
      </c>
      <c r="AU115" s="248" t="s">
        <v>83</v>
      </c>
      <c r="AV115" s="14" t="s">
        <v>91</v>
      </c>
      <c r="AW115" s="14" t="s">
        <v>38</v>
      </c>
      <c r="AX115" s="14" t="s">
        <v>75</v>
      </c>
      <c r="AY115" s="248" t="s">
        <v>154</v>
      </c>
    </row>
    <row r="116" spans="2:65" s="13" customFormat="1">
      <c r="B116" s="227"/>
      <c r="C116" s="228"/>
      <c r="D116" s="218" t="s">
        <v>163</v>
      </c>
      <c r="E116" s="229" t="s">
        <v>21</v>
      </c>
      <c r="F116" s="230" t="s">
        <v>170</v>
      </c>
      <c r="G116" s="228"/>
      <c r="H116" s="231">
        <v>101.68</v>
      </c>
      <c r="I116" s="232"/>
      <c r="J116" s="228"/>
      <c r="K116" s="228"/>
      <c r="L116" s="233"/>
      <c r="M116" s="234"/>
      <c r="N116" s="235"/>
      <c r="O116" s="235"/>
      <c r="P116" s="235"/>
      <c r="Q116" s="235"/>
      <c r="R116" s="235"/>
      <c r="S116" s="235"/>
      <c r="T116" s="236"/>
      <c r="AT116" s="237" t="s">
        <v>163</v>
      </c>
      <c r="AU116" s="237" t="s">
        <v>83</v>
      </c>
      <c r="AV116" s="13" t="s">
        <v>83</v>
      </c>
      <c r="AW116" s="13" t="s">
        <v>38</v>
      </c>
      <c r="AX116" s="13" t="s">
        <v>75</v>
      </c>
      <c r="AY116" s="237" t="s">
        <v>154</v>
      </c>
    </row>
    <row r="117" spans="2:65" s="13" customFormat="1">
      <c r="B117" s="227"/>
      <c r="C117" s="228"/>
      <c r="D117" s="218" t="s">
        <v>163</v>
      </c>
      <c r="E117" s="229" t="s">
        <v>21</v>
      </c>
      <c r="F117" s="230" t="s">
        <v>171</v>
      </c>
      <c r="G117" s="228"/>
      <c r="H117" s="231">
        <v>101.68</v>
      </c>
      <c r="I117" s="232"/>
      <c r="J117" s="228"/>
      <c r="K117" s="228"/>
      <c r="L117" s="233"/>
      <c r="M117" s="234"/>
      <c r="N117" s="235"/>
      <c r="O117" s="235"/>
      <c r="P117" s="235"/>
      <c r="Q117" s="235"/>
      <c r="R117" s="235"/>
      <c r="S117" s="235"/>
      <c r="T117" s="236"/>
      <c r="AT117" s="237" t="s">
        <v>163</v>
      </c>
      <c r="AU117" s="237" t="s">
        <v>83</v>
      </c>
      <c r="AV117" s="13" t="s">
        <v>83</v>
      </c>
      <c r="AW117" s="13" t="s">
        <v>38</v>
      </c>
      <c r="AX117" s="13" t="s">
        <v>79</v>
      </c>
      <c r="AY117" s="237" t="s">
        <v>154</v>
      </c>
    </row>
    <row r="118" spans="2:65" s="1" customFormat="1" ht="51" customHeight="1">
      <c r="B118" s="42"/>
      <c r="C118" s="204" t="s">
        <v>91</v>
      </c>
      <c r="D118" s="204" t="s">
        <v>156</v>
      </c>
      <c r="E118" s="205" t="s">
        <v>176</v>
      </c>
      <c r="F118" s="206" t="s">
        <v>177</v>
      </c>
      <c r="G118" s="207" t="s">
        <v>159</v>
      </c>
      <c r="H118" s="208">
        <v>101.68</v>
      </c>
      <c r="I118" s="209"/>
      <c r="J118" s="210">
        <f>ROUND(I118*H118,2)</f>
        <v>0</v>
      </c>
      <c r="K118" s="206" t="s">
        <v>160</v>
      </c>
      <c r="L118" s="62"/>
      <c r="M118" s="211" t="s">
        <v>21</v>
      </c>
      <c r="N118" s="212" t="s">
        <v>46</v>
      </c>
      <c r="O118" s="43"/>
      <c r="P118" s="213">
        <f>O118*H118</f>
        <v>0</v>
      </c>
      <c r="Q118" s="213">
        <v>0</v>
      </c>
      <c r="R118" s="213">
        <f>Q118*H118</f>
        <v>0</v>
      </c>
      <c r="S118" s="213">
        <v>0.44</v>
      </c>
      <c r="T118" s="214">
        <f>S118*H118</f>
        <v>44.739200000000004</v>
      </c>
      <c r="AR118" s="25" t="s">
        <v>161</v>
      </c>
      <c r="AT118" s="25" t="s">
        <v>156</v>
      </c>
      <c r="AU118" s="25" t="s">
        <v>83</v>
      </c>
      <c r="AY118" s="25" t="s">
        <v>154</v>
      </c>
      <c r="BE118" s="215">
        <f>IF(N118="základní",J118,0)</f>
        <v>0</v>
      </c>
      <c r="BF118" s="215">
        <f>IF(N118="snížená",J118,0)</f>
        <v>0</v>
      </c>
      <c r="BG118" s="215">
        <f>IF(N118="zákl. přenesená",J118,0)</f>
        <v>0</v>
      </c>
      <c r="BH118" s="215">
        <f>IF(N118="sníž. přenesená",J118,0)</f>
        <v>0</v>
      </c>
      <c r="BI118" s="215">
        <f>IF(N118="nulová",J118,0)</f>
        <v>0</v>
      </c>
      <c r="BJ118" s="25" t="s">
        <v>79</v>
      </c>
      <c r="BK118" s="215">
        <f>ROUND(I118*H118,2)</f>
        <v>0</v>
      </c>
      <c r="BL118" s="25" t="s">
        <v>161</v>
      </c>
      <c r="BM118" s="25" t="s">
        <v>178</v>
      </c>
    </row>
    <row r="119" spans="2:65" s="12" customFormat="1">
      <c r="B119" s="216"/>
      <c r="C119" s="217"/>
      <c r="D119" s="218" t="s">
        <v>163</v>
      </c>
      <c r="E119" s="219" t="s">
        <v>21</v>
      </c>
      <c r="F119" s="220" t="s">
        <v>179</v>
      </c>
      <c r="G119" s="217"/>
      <c r="H119" s="219" t="s">
        <v>21</v>
      </c>
      <c r="I119" s="221"/>
      <c r="J119" s="217"/>
      <c r="K119" s="217"/>
      <c r="L119" s="222"/>
      <c r="M119" s="223"/>
      <c r="N119" s="224"/>
      <c r="O119" s="224"/>
      <c r="P119" s="224"/>
      <c r="Q119" s="224"/>
      <c r="R119" s="224"/>
      <c r="S119" s="224"/>
      <c r="T119" s="225"/>
      <c r="AT119" s="226" t="s">
        <v>163</v>
      </c>
      <c r="AU119" s="226" t="s">
        <v>83</v>
      </c>
      <c r="AV119" s="12" t="s">
        <v>79</v>
      </c>
      <c r="AW119" s="12" t="s">
        <v>38</v>
      </c>
      <c r="AX119" s="12" t="s">
        <v>75</v>
      </c>
      <c r="AY119" s="226" t="s">
        <v>154</v>
      </c>
    </row>
    <row r="120" spans="2:65" s="13" customFormat="1">
      <c r="B120" s="227"/>
      <c r="C120" s="228"/>
      <c r="D120" s="218" t="s">
        <v>163</v>
      </c>
      <c r="E120" s="229" t="s">
        <v>21</v>
      </c>
      <c r="F120" s="230" t="s">
        <v>165</v>
      </c>
      <c r="G120" s="228"/>
      <c r="H120" s="231">
        <v>37.484999999999999</v>
      </c>
      <c r="I120" s="232"/>
      <c r="J120" s="228"/>
      <c r="K120" s="228"/>
      <c r="L120" s="233"/>
      <c r="M120" s="234"/>
      <c r="N120" s="235"/>
      <c r="O120" s="235"/>
      <c r="P120" s="235"/>
      <c r="Q120" s="235"/>
      <c r="R120" s="235"/>
      <c r="S120" s="235"/>
      <c r="T120" s="236"/>
      <c r="AT120" s="237" t="s">
        <v>163</v>
      </c>
      <c r="AU120" s="237" t="s">
        <v>83</v>
      </c>
      <c r="AV120" s="13" t="s">
        <v>83</v>
      </c>
      <c r="AW120" s="13" t="s">
        <v>38</v>
      </c>
      <c r="AX120" s="13" t="s">
        <v>75</v>
      </c>
      <c r="AY120" s="237" t="s">
        <v>154</v>
      </c>
    </row>
    <row r="121" spans="2:65" s="13" customFormat="1">
      <c r="B121" s="227"/>
      <c r="C121" s="228"/>
      <c r="D121" s="218" t="s">
        <v>163</v>
      </c>
      <c r="E121" s="229" t="s">
        <v>21</v>
      </c>
      <c r="F121" s="230" t="s">
        <v>166</v>
      </c>
      <c r="G121" s="228"/>
      <c r="H121" s="231">
        <v>34.508000000000003</v>
      </c>
      <c r="I121" s="232"/>
      <c r="J121" s="228"/>
      <c r="K121" s="228"/>
      <c r="L121" s="233"/>
      <c r="M121" s="234"/>
      <c r="N121" s="235"/>
      <c r="O121" s="235"/>
      <c r="P121" s="235"/>
      <c r="Q121" s="235"/>
      <c r="R121" s="235"/>
      <c r="S121" s="235"/>
      <c r="T121" s="236"/>
      <c r="AT121" s="237" t="s">
        <v>163</v>
      </c>
      <c r="AU121" s="237" t="s">
        <v>83</v>
      </c>
      <c r="AV121" s="13" t="s">
        <v>83</v>
      </c>
      <c r="AW121" s="13" t="s">
        <v>38</v>
      </c>
      <c r="AX121" s="13" t="s">
        <v>75</v>
      </c>
      <c r="AY121" s="237" t="s">
        <v>154</v>
      </c>
    </row>
    <row r="122" spans="2:65" s="13" customFormat="1">
      <c r="B122" s="227"/>
      <c r="C122" s="228"/>
      <c r="D122" s="218" t="s">
        <v>163</v>
      </c>
      <c r="E122" s="229" t="s">
        <v>21</v>
      </c>
      <c r="F122" s="230" t="s">
        <v>167</v>
      </c>
      <c r="G122" s="228"/>
      <c r="H122" s="231">
        <v>123.518</v>
      </c>
      <c r="I122" s="232"/>
      <c r="J122" s="228"/>
      <c r="K122" s="228"/>
      <c r="L122" s="233"/>
      <c r="M122" s="234"/>
      <c r="N122" s="235"/>
      <c r="O122" s="235"/>
      <c r="P122" s="235"/>
      <c r="Q122" s="235"/>
      <c r="R122" s="235"/>
      <c r="S122" s="235"/>
      <c r="T122" s="236"/>
      <c r="AT122" s="237" t="s">
        <v>163</v>
      </c>
      <c r="AU122" s="237" t="s">
        <v>83</v>
      </c>
      <c r="AV122" s="13" t="s">
        <v>83</v>
      </c>
      <c r="AW122" s="13" t="s">
        <v>38</v>
      </c>
      <c r="AX122" s="13" t="s">
        <v>75</v>
      </c>
      <c r="AY122" s="237" t="s">
        <v>154</v>
      </c>
    </row>
    <row r="123" spans="2:65" s="13" customFormat="1">
      <c r="B123" s="227"/>
      <c r="C123" s="228"/>
      <c r="D123" s="218" t="s">
        <v>163</v>
      </c>
      <c r="E123" s="229" t="s">
        <v>21</v>
      </c>
      <c r="F123" s="230" t="s">
        <v>168</v>
      </c>
      <c r="G123" s="228"/>
      <c r="H123" s="231">
        <v>7.8479999999999999</v>
      </c>
      <c r="I123" s="232"/>
      <c r="J123" s="228"/>
      <c r="K123" s="228"/>
      <c r="L123" s="233"/>
      <c r="M123" s="234"/>
      <c r="N123" s="235"/>
      <c r="O123" s="235"/>
      <c r="P123" s="235"/>
      <c r="Q123" s="235"/>
      <c r="R123" s="235"/>
      <c r="S123" s="235"/>
      <c r="T123" s="236"/>
      <c r="AT123" s="237" t="s">
        <v>163</v>
      </c>
      <c r="AU123" s="237" t="s">
        <v>83</v>
      </c>
      <c r="AV123" s="13" t="s">
        <v>83</v>
      </c>
      <c r="AW123" s="13" t="s">
        <v>38</v>
      </c>
      <c r="AX123" s="13" t="s">
        <v>75</v>
      </c>
      <c r="AY123" s="237" t="s">
        <v>154</v>
      </c>
    </row>
    <row r="124" spans="2:65" s="14" customFormat="1">
      <c r="B124" s="238"/>
      <c r="C124" s="239"/>
      <c r="D124" s="218" t="s">
        <v>163</v>
      </c>
      <c r="E124" s="240" t="s">
        <v>21</v>
      </c>
      <c r="F124" s="241" t="s">
        <v>169</v>
      </c>
      <c r="G124" s="239"/>
      <c r="H124" s="242">
        <v>203.35900000000001</v>
      </c>
      <c r="I124" s="243"/>
      <c r="J124" s="239"/>
      <c r="K124" s="239"/>
      <c r="L124" s="244"/>
      <c r="M124" s="245"/>
      <c r="N124" s="246"/>
      <c r="O124" s="246"/>
      <c r="P124" s="246"/>
      <c r="Q124" s="246"/>
      <c r="R124" s="246"/>
      <c r="S124" s="246"/>
      <c r="T124" s="247"/>
      <c r="AT124" s="248" t="s">
        <v>163</v>
      </c>
      <c r="AU124" s="248" t="s">
        <v>83</v>
      </c>
      <c r="AV124" s="14" t="s">
        <v>91</v>
      </c>
      <c r="AW124" s="14" t="s">
        <v>38</v>
      </c>
      <c r="AX124" s="14" t="s">
        <v>75</v>
      </c>
      <c r="AY124" s="248" t="s">
        <v>154</v>
      </c>
    </row>
    <row r="125" spans="2:65" s="13" customFormat="1">
      <c r="B125" s="227"/>
      <c r="C125" s="228"/>
      <c r="D125" s="218" t="s">
        <v>163</v>
      </c>
      <c r="E125" s="229" t="s">
        <v>21</v>
      </c>
      <c r="F125" s="230" t="s">
        <v>180</v>
      </c>
      <c r="G125" s="228"/>
      <c r="H125" s="231">
        <v>101.68</v>
      </c>
      <c r="I125" s="232"/>
      <c r="J125" s="228"/>
      <c r="K125" s="228"/>
      <c r="L125" s="233"/>
      <c r="M125" s="234"/>
      <c r="N125" s="235"/>
      <c r="O125" s="235"/>
      <c r="P125" s="235"/>
      <c r="Q125" s="235"/>
      <c r="R125" s="235"/>
      <c r="S125" s="235"/>
      <c r="T125" s="236"/>
      <c r="AT125" s="237" t="s">
        <v>163</v>
      </c>
      <c r="AU125" s="237" t="s">
        <v>83</v>
      </c>
      <c r="AV125" s="13" t="s">
        <v>83</v>
      </c>
      <c r="AW125" s="13" t="s">
        <v>38</v>
      </c>
      <c r="AX125" s="13" t="s">
        <v>75</v>
      </c>
      <c r="AY125" s="237" t="s">
        <v>154</v>
      </c>
    </row>
    <row r="126" spans="2:65" s="13" customFormat="1">
      <c r="B126" s="227"/>
      <c r="C126" s="228"/>
      <c r="D126" s="218" t="s">
        <v>163</v>
      </c>
      <c r="E126" s="229" t="s">
        <v>21</v>
      </c>
      <c r="F126" s="230" t="s">
        <v>171</v>
      </c>
      <c r="G126" s="228"/>
      <c r="H126" s="231">
        <v>101.68</v>
      </c>
      <c r="I126" s="232"/>
      <c r="J126" s="228"/>
      <c r="K126" s="228"/>
      <c r="L126" s="233"/>
      <c r="M126" s="234"/>
      <c r="N126" s="235"/>
      <c r="O126" s="235"/>
      <c r="P126" s="235"/>
      <c r="Q126" s="235"/>
      <c r="R126" s="235"/>
      <c r="S126" s="235"/>
      <c r="T126" s="236"/>
      <c r="AT126" s="237" t="s">
        <v>163</v>
      </c>
      <c r="AU126" s="237" t="s">
        <v>83</v>
      </c>
      <c r="AV126" s="13" t="s">
        <v>83</v>
      </c>
      <c r="AW126" s="13" t="s">
        <v>38</v>
      </c>
      <c r="AX126" s="13" t="s">
        <v>79</v>
      </c>
      <c r="AY126" s="237" t="s">
        <v>154</v>
      </c>
    </row>
    <row r="127" spans="2:65" s="1" customFormat="1" ht="38.25" customHeight="1">
      <c r="B127" s="42"/>
      <c r="C127" s="204" t="s">
        <v>161</v>
      </c>
      <c r="D127" s="204" t="s">
        <v>156</v>
      </c>
      <c r="E127" s="205" t="s">
        <v>181</v>
      </c>
      <c r="F127" s="206" t="s">
        <v>182</v>
      </c>
      <c r="G127" s="207" t="s">
        <v>159</v>
      </c>
      <c r="H127" s="208">
        <v>101.68</v>
      </c>
      <c r="I127" s="209"/>
      <c r="J127" s="210">
        <f>ROUND(I127*H127,2)</f>
        <v>0</v>
      </c>
      <c r="K127" s="206" t="s">
        <v>160</v>
      </c>
      <c r="L127" s="62"/>
      <c r="M127" s="211" t="s">
        <v>21</v>
      </c>
      <c r="N127" s="212" t="s">
        <v>46</v>
      </c>
      <c r="O127" s="43"/>
      <c r="P127" s="213">
        <f>O127*H127</f>
        <v>0</v>
      </c>
      <c r="Q127" s="213">
        <v>0</v>
      </c>
      <c r="R127" s="213">
        <f>Q127*H127</f>
        <v>0</v>
      </c>
      <c r="S127" s="213">
        <v>0.24</v>
      </c>
      <c r="T127" s="214">
        <f>S127*H127</f>
        <v>24.403200000000002</v>
      </c>
      <c r="AR127" s="25" t="s">
        <v>161</v>
      </c>
      <c r="AT127" s="25" t="s">
        <v>156</v>
      </c>
      <c r="AU127" s="25" t="s">
        <v>83</v>
      </c>
      <c r="AY127" s="25" t="s">
        <v>154</v>
      </c>
      <c r="BE127" s="215">
        <f>IF(N127="základní",J127,0)</f>
        <v>0</v>
      </c>
      <c r="BF127" s="215">
        <f>IF(N127="snížená",J127,0)</f>
        <v>0</v>
      </c>
      <c r="BG127" s="215">
        <f>IF(N127="zákl. přenesená",J127,0)</f>
        <v>0</v>
      </c>
      <c r="BH127" s="215">
        <f>IF(N127="sníž. přenesená",J127,0)</f>
        <v>0</v>
      </c>
      <c r="BI127" s="215">
        <f>IF(N127="nulová",J127,0)</f>
        <v>0</v>
      </c>
      <c r="BJ127" s="25" t="s">
        <v>79</v>
      </c>
      <c r="BK127" s="215">
        <f>ROUND(I127*H127,2)</f>
        <v>0</v>
      </c>
      <c r="BL127" s="25" t="s">
        <v>161</v>
      </c>
      <c r="BM127" s="25" t="s">
        <v>183</v>
      </c>
    </row>
    <row r="128" spans="2:65" s="12" customFormat="1">
      <c r="B128" s="216"/>
      <c r="C128" s="217"/>
      <c r="D128" s="218" t="s">
        <v>163</v>
      </c>
      <c r="E128" s="219" t="s">
        <v>21</v>
      </c>
      <c r="F128" s="220" t="s">
        <v>184</v>
      </c>
      <c r="G128" s="217"/>
      <c r="H128" s="219" t="s">
        <v>21</v>
      </c>
      <c r="I128" s="221"/>
      <c r="J128" s="217"/>
      <c r="K128" s="217"/>
      <c r="L128" s="222"/>
      <c r="M128" s="223"/>
      <c r="N128" s="224"/>
      <c r="O128" s="224"/>
      <c r="P128" s="224"/>
      <c r="Q128" s="224"/>
      <c r="R128" s="224"/>
      <c r="S128" s="224"/>
      <c r="T128" s="225"/>
      <c r="AT128" s="226" t="s">
        <v>163</v>
      </c>
      <c r="AU128" s="226" t="s">
        <v>83</v>
      </c>
      <c r="AV128" s="12" t="s">
        <v>79</v>
      </c>
      <c r="AW128" s="12" t="s">
        <v>38</v>
      </c>
      <c r="AX128" s="12" t="s">
        <v>75</v>
      </c>
      <c r="AY128" s="226" t="s">
        <v>154</v>
      </c>
    </row>
    <row r="129" spans="2:65" s="13" customFormat="1">
      <c r="B129" s="227"/>
      <c r="C129" s="228"/>
      <c r="D129" s="218" t="s">
        <v>163</v>
      </c>
      <c r="E129" s="229" t="s">
        <v>21</v>
      </c>
      <c r="F129" s="230" t="s">
        <v>165</v>
      </c>
      <c r="G129" s="228"/>
      <c r="H129" s="231">
        <v>37.484999999999999</v>
      </c>
      <c r="I129" s="232"/>
      <c r="J129" s="228"/>
      <c r="K129" s="228"/>
      <c r="L129" s="233"/>
      <c r="M129" s="234"/>
      <c r="N129" s="235"/>
      <c r="O129" s="235"/>
      <c r="P129" s="235"/>
      <c r="Q129" s="235"/>
      <c r="R129" s="235"/>
      <c r="S129" s="235"/>
      <c r="T129" s="236"/>
      <c r="AT129" s="237" t="s">
        <v>163</v>
      </c>
      <c r="AU129" s="237" t="s">
        <v>83</v>
      </c>
      <c r="AV129" s="13" t="s">
        <v>83</v>
      </c>
      <c r="AW129" s="13" t="s">
        <v>38</v>
      </c>
      <c r="AX129" s="13" t="s">
        <v>75</v>
      </c>
      <c r="AY129" s="237" t="s">
        <v>154</v>
      </c>
    </row>
    <row r="130" spans="2:65" s="13" customFormat="1">
      <c r="B130" s="227"/>
      <c r="C130" s="228"/>
      <c r="D130" s="218" t="s">
        <v>163</v>
      </c>
      <c r="E130" s="229" t="s">
        <v>21</v>
      </c>
      <c r="F130" s="230" t="s">
        <v>166</v>
      </c>
      <c r="G130" s="228"/>
      <c r="H130" s="231">
        <v>34.508000000000003</v>
      </c>
      <c r="I130" s="232"/>
      <c r="J130" s="228"/>
      <c r="K130" s="228"/>
      <c r="L130" s="233"/>
      <c r="M130" s="234"/>
      <c r="N130" s="235"/>
      <c r="O130" s="235"/>
      <c r="P130" s="235"/>
      <c r="Q130" s="235"/>
      <c r="R130" s="235"/>
      <c r="S130" s="235"/>
      <c r="T130" s="236"/>
      <c r="AT130" s="237" t="s">
        <v>163</v>
      </c>
      <c r="AU130" s="237" t="s">
        <v>83</v>
      </c>
      <c r="AV130" s="13" t="s">
        <v>83</v>
      </c>
      <c r="AW130" s="13" t="s">
        <v>38</v>
      </c>
      <c r="AX130" s="13" t="s">
        <v>75</v>
      </c>
      <c r="AY130" s="237" t="s">
        <v>154</v>
      </c>
    </row>
    <row r="131" spans="2:65" s="13" customFormat="1">
      <c r="B131" s="227"/>
      <c r="C131" s="228"/>
      <c r="D131" s="218" t="s">
        <v>163</v>
      </c>
      <c r="E131" s="229" t="s">
        <v>21</v>
      </c>
      <c r="F131" s="230" t="s">
        <v>167</v>
      </c>
      <c r="G131" s="228"/>
      <c r="H131" s="231">
        <v>123.518</v>
      </c>
      <c r="I131" s="232"/>
      <c r="J131" s="228"/>
      <c r="K131" s="228"/>
      <c r="L131" s="233"/>
      <c r="M131" s="234"/>
      <c r="N131" s="235"/>
      <c r="O131" s="235"/>
      <c r="P131" s="235"/>
      <c r="Q131" s="235"/>
      <c r="R131" s="235"/>
      <c r="S131" s="235"/>
      <c r="T131" s="236"/>
      <c r="AT131" s="237" t="s">
        <v>163</v>
      </c>
      <c r="AU131" s="237" t="s">
        <v>83</v>
      </c>
      <c r="AV131" s="13" t="s">
        <v>83</v>
      </c>
      <c r="AW131" s="13" t="s">
        <v>38</v>
      </c>
      <c r="AX131" s="13" t="s">
        <v>75</v>
      </c>
      <c r="AY131" s="237" t="s">
        <v>154</v>
      </c>
    </row>
    <row r="132" spans="2:65" s="13" customFormat="1">
      <c r="B132" s="227"/>
      <c r="C132" s="228"/>
      <c r="D132" s="218" t="s">
        <v>163</v>
      </c>
      <c r="E132" s="229" t="s">
        <v>21</v>
      </c>
      <c r="F132" s="230" t="s">
        <v>168</v>
      </c>
      <c r="G132" s="228"/>
      <c r="H132" s="231">
        <v>7.8479999999999999</v>
      </c>
      <c r="I132" s="232"/>
      <c r="J132" s="228"/>
      <c r="K132" s="228"/>
      <c r="L132" s="233"/>
      <c r="M132" s="234"/>
      <c r="N132" s="235"/>
      <c r="O132" s="235"/>
      <c r="P132" s="235"/>
      <c r="Q132" s="235"/>
      <c r="R132" s="235"/>
      <c r="S132" s="235"/>
      <c r="T132" s="236"/>
      <c r="AT132" s="237" t="s">
        <v>163</v>
      </c>
      <c r="AU132" s="237" t="s">
        <v>83</v>
      </c>
      <c r="AV132" s="13" t="s">
        <v>83</v>
      </c>
      <c r="AW132" s="13" t="s">
        <v>38</v>
      </c>
      <c r="AX132" s="13" t="s">
        <v>75</v>
      </c>
      <c r="AY132" s="237" t="s">
        <v>154</v>
      </c>
    </row>
    <row r="133" spans="2:65" s="14" customFormat="1">
      <c r="B133" s="238"/>
      <c r="C133" s="239"/>
      <c r="D133" s="218" t="s">
        <v>163</v>
      </c>
      <c r="E133" s="240" t="s">
        <v>21</v>
      </c>
      <c r="F133" s="241" t="s">
        <v>169</v>
      </c>
      <c r="G133" s="239"/>
      <c r="H133" s="242">
        <v>203.35900000000001</v>
      </c>
      <c r="I133" s="243"/>
      <c r="J133" s="239"/>
      <c r="K133" s="239"/>
      <c r="L133" s="244"/>
      <c r="M133" s="245"/>
      <c r="N133" s="246"/>
      <c r="O133" s="246"/>
      <c r="P133" s="246"/>
      <c r="Q133" s="246"/>
      <c r="R133" s="246"/>
      <c r="S133" s="246"/>
      <c r="T133" s="247"/>
      <c r="AT133" s="248" t="s">
        <v>163</v>
      </c>
      <c r="AU133" s="248" t="s">
        <v>83</v>
      </c>
      <c r="AV133" s="14" t="s">
        <v>91</v>
      </c>
      <c r="AW133" s="14" t="s">
        <v>38</v>
      </c>
      <c r="AX133" s="14" t="s">
        <v>75</v>
      </c>
      <c r="AY133" s="248" t="s">
        <v>154</v>
      </c>
    </row>
    <row r="134" spans="2:65" s="13" customFormat="1">
      <c r="B134" s="227"/>
      <c r="C134" s="228"/>
      <c r="D134" s="218" t="s">
        <v>163</v>
      </c>
      <c r="E134" s="229" t="s">
        <v>21</v>
      </c>
      <c r="F134" s="230" t="s">
        <v>170</v>
      </c>
      <c r="G134" s="228"/>
      <c r="H134" s="231">
        <v>101.68</v>
      </c>
      <c r="I134" s="232"/>
      <c r="J134" s="228"/>
      <c r="K134" s="228"/>
      <c r="L134" s="233"/>
      <c r="M134" s="234"/>
      <c r="N134" s="235"/>
      <c r="O134" s="235"/>
      <c r="P134" s="235"/>
      <c r="Q134" s="235"/>
      <c r="R134" s="235"/>
      <c r="S134" s="235"/>
      <c r="T134" s="236"/>
      <c r="AT134" s="237" t="s">
        <v>163</v>
      </c>
      <c r="AU134" s="237" t="s">
        <v>83</v>
      </c>
      <c r="AV134" s="13" t="s">
        <v>83</v>
      </c>
      <c r="AW134" s="13" t="s">
        <v>38</v>
      </c>
      <c r="AX134" s="13" t="s">
        <v>75</v>
      </c>
      <c r="AY134" s="237" t="s">
        <v>154</v>
      </c>
    </row>
    <row r="135" spans="2:65" s="13" customFormat="1">
      <c r="B135" s="227"/>
      <c r="C135" s="228"/>
      <c r="D135" s="218" t="s">
        <v>163</v>
      </c>
      <c r="E135" s="229" t="s">
        <v>21</v>
      </c>
      <c r="F135" s="230" t="s">
        <v>171</v>
      </c>
      <c r="G135" s="228"/>
      <c r="H135" s="231">
        <v>101.68</v>
      </c>
      <c r="I135" s="232"/>
      <c r="J135" s="228"/>
      <c r="K135" s="228"/>
      <c r="L135" s="233"/>
      <c r="M135" s="234"/>
      <c r="N135" s="235"/>
      <c r="O135" s="235"/>
      <c r="P135" s="235"/>
      <c r="Q135" s="235"/>
      <c r="R135" s="235"/>
      <c r="S135" s="235"/>
      <c r="T135" s="236"/>
      <c r="AT135" s="237" t="s">
        <v>163</v>
      </c>
      <c r="AU135" s="237" t="s">
        <v>83</v>
      </c>
      <c r="AV135" s="13" t="s">
        <v>83</v>
      </c>
      <c r="AW135" s="13" t="s">
        <v>38</v>
      </c>
      <c r="AX135" s="13" t="s">
        <v>79</v>
      </c>
      <c r="AY135" s="237" t="s">
        <v>154</v>
      </c>
    </row>
    <row r="136" spans="2:65" s="1" customFormat="1" ht="38.25" customHeight="1">
      <c r="B136" s="42"/>
      <c r="C136" s="204" t="s">
        <v>185</v>
      </c>
      <c r="D136" s="204" t="s">
        <v>156</v>
      </c>
      <c r="E136" s="205" t="s">
        <v>186</v>
      </c>
      <c r="F136" s="206" t="s">
        <v>187</v>
      </c>
      <c r="G136" s="207" t="s">
        <v>159</v>
      </c>
      <c r="H136" s="208">
        <v>101.68</v>
      </c>
      <c r="I136" s="209"/>
      <c r="J136" s="210">
        <f>ROUND(I136*H136,2)</f>
        <v>0</v>
      </c>
      <c r="K136" s="206" t="s">
        <v>160</v>
      </c>
      <c r="L136" s="62"/>
      <c r="M136" s="211" t="s">
        <v>21</v>
      </c>
      <c r="N136" s="212" t="s">
        <v>46</v>
      </c>
      <c r="O136" s="43"/>
      <c r="P136" s="213">
        <f>O136*H136</f>
        <v>0</v>
      </c>
      <c r="Q136" s="213">
        <v>0</v>
      </c>
      <c r="R136" s="213">
        <f>Q136*H136</f>
        <v>0</v>
      </c>
      <c r="S136" s="213">
        <v>9.8000000000000004E-2</v>
      </c>
      <c r="T136" s="214">
        <f>S136*H136</f>
        <v>9.9646400000000011</v>
      </c>
      <c r="AR136" s="25" t="s">
        <v>161</v>
      </c>
      <c r="AT136" s="25" t="s">
        <v>156</v>
      </c>
      <c r="AU136" s="25" t="s">
        <v>83</v>
      </c>
      <c r="AY136" s="25" t="s">
        <v>154</v>
      </c>
      <c r="BE136" s="215">
        <f>IF(N136="základní",J136,0)</f>
        <v>0</v>
      </c>
      <c r="BF136" s="215">
        <f>IF(N136="snížená",J136,0)</f>
        <v>0</v>
      </c>
      <c r="BG136" s="215">
        <f>IF(N136="zákl. přenesená",J136,0)</f>
        <v>0</v>
      </c>
      <c r="BH136" s="215">
        <f>IF(N136="sníž. přenesená",J136,0)</f>
        <v>0</v>
      </c>
      <c r="BI136" s="215">
        <f>IF(N136="nulová",J136,0)</f>
        <v>0</v>
      </c>
      <c r="BJ136" s="25" t="s">
        <v>79</v>
      </c>
      <c r="BK136" s="215">
        <f>ROUND(I136*H136,2)</f>
        <v>0</v>
      </c>
      <c r="BL136" s="25" t="s">
        <v>161</v>
      </c>
      <c r="BM136" s="25" t="s">
        <v>188</v>
      </c>
    </row>
    <row r="137" spans="2:65" s="12" customFormat="1">
      <c r="B137" s="216"/>
      <c r="C137" s="217"/>
      <c r="D137" s="218" t="s">
        <v>163</v>
      </c>
      <c r="E137" s="219" t="s">
        <v>21</v>
      </c>
      <c r="F137" s="220" t="s">
        <v>189</v>
      </c>
      <c r="G137" s="217"/>
      <c r="H137" s="219" t="s">
        <v>21</v>
      </c>
      <c r="I137" s="221"/>
      <c r="J137" s="217"/>
      <c r="K137" s="217"/>
      <c r="L137" s="222"/>
      <c r="M137" s="223"/>
      <c r="N137" s="224"/>
      <c r="O137" s="224"/>
      <c r="P137" s="224"/>
      <c r="Q137" s="224"/>
      <c r="R137" s="224"/>
      <c r="S137" s="224"/>
      <c r="T137" s="225"/>
      <c r="AT137" s="226" t="s">
        <v>163</v>
      </c>
      <c r="AU137" s="226" t="s">
        <v>83</v>
      </c>
      <c r="AV137" s="12" t="s">
        <v>79</v>
      </c>
      <c r="AW137" s="12" t="s">
        <v>38</v>
      </c>
      <c r="AX137" s="12" t="s">
        <v>75</v>
      </c>
      <c r="AY137" s="226" t="s">
        <v>154</v>
      </c>
    </row>
    <row r="138" spans="2:65" s="13" customFormat="1">
      <c r="B138" s="227"/>
      <c r="C138" s="228"/>
      <c r="D138" s="218" t="s">
        <v>163</v>
      </c>
      <c r="E138" s="229" t="s">
        <v>21</v>
      </c>
      <c r="F138" s="230" t="s">
        <v>165</v>
      </c>
      <c r="G138" s="228"/>
      <c r="H138" s="231">
        <v>37.484999999999999</v>
      </c>
      <c r="I138" s="232"/>
      <c r="J138" s="228"/>
      <c r="K138" s="228"/>
      <c r="L138" s="233"/>
      <c r="M138" s="234"/>
      <c r="N138" s="235"/>
      <c r="O138" s="235"/>
      <c r="P138" s="235"/>
      <c r="Q138" s="235"/>
      <c r="R138" s="235"/>
      <c r="S138" s="235"/>
      <c r="T138" s="236"/>
      <c r="AT138" s="237" t="s">
        <v>163</v>
      </c>
      <c r="AU138" s="237" t="s">
        <v>83</v>
      </c>
      <c r="AV138" s="13" t="s">
        <v>83</v>
      </c>
      <c r="AW138" s="13" t="s">
        <v>38</v>
      </c>
      <c r="AX138" s="13" t="s">
        <v>75</v>
      </c>
      <c r="AY138" s="237" t="s">
        <v>154</v>
      </c>
    </row>
    <row r="139" spans="2:65" s="13" customFormat="1">
      <c r="B139" s="227"/>
      <c r="C139" s="228"/>
      <c r="D139" s="218" t="s">
        <v>163</v>
      </c>
      <c r="E139" s="229" t="s">
        <v>21</v>
      </c>
      <c r="F139" s="230" t="s">
        <v>166</v>
      </c>
      <c r="G139" s="228"/>
      <c r="H139" s="231">
        <v>34.508000000000003</v>
      </c>
      <c r="I139" s="232"/>
      <c r="J139" s="228"/>
      <c r="K139" s="228"/>
      <c r="L139" s="233"/>
      <c r="M139" s="234"/>
      <c r="N139" s="235"/>
      <c r="O139" s="235"/>
      <c r="P139" s="235"/>
      <c r="Q139" s="235"/>
      <c r="R139" s="235"/>
      <c r="S139" s="235"/>
      <c r="T139" s="236"/>
      <c r="AT139" s="237" t="s">
        <v>163</v>
      </c>
      <c r="AU139" s="237" t="s">
        <v>83</v>
      </c>
      <c r="AV139" s="13" t="s">
        <v>83</v>
      </c>
      <c r="AW139" s="13" t="s">
        <v>38</v>
      </c>
      <c r="AX139" s="13" t="s">
        <v>75</v>
      </c>
      <c r="AY139" s="237" t="s">
        <v>154</v>
      </c>
    </row>
    <row r="140" spans="2:65" s="13" customFormat="1">
      <c r="B140" s="227"/>
      <c r="C140" s="228"/>
      <c r="D140" s="218" t="s">
        <v>163</v>
      </c>
      <c r="E140" s="229" t="s">
        <v>21</v>
      </c>
      <c r="F140" s="230" t="s">
        <v>167</v>
      </c>
      <c r="G140" s="228"/>
      <c r="H140" s="231">
        <v>123.518</v>
      </c>
      <c r="I140" s="232"/>
      <c r="J140" s="228"/>
      <c r="K140" s="228"/>
      <c r="L140" s="233"/>
      <c r="M140" s="234"/>
      <c r="N140" s="235"/>
      <c r="O140" s="235"/>
      <c r="P140" s="235"/>
      <c r="Q140" s="235"/>
      <c r="R140" s="235"/>
      <c r="S140" s="235"/>
      <c r="T140" s="236"/>
      <c r="AT140" s="237" t="s">
        <v>163</v>
      </c>
      <c r="AU140" s="237" t="s">
        <v>83</v>
      </c>
      <c r="AV140" s="13" t="s">
        <v>83</v>
      </c>
      <c r="AW140" s="13" t="s">
        <v>38</v>
      </c>
      <c r="AX140" s="13" t="s">
        <v>75</v>
      </c>
      <c r="AY140" s="237" t="s">
        <v>154</v>
      </c>
    </row>
    <row r="141" spans="2:65" s="13" customFormat="1">
      <c r="B141" s="227"/>
      <c r="C141" s="228"/>
      <c r="D141" s="218" t="s">
        <v>163</v>
      </c>
      <c r="E141" s="229" t="s">
        <v>21</v>
      </c>
      <c r="F141" s="230" t="s">
        <v>168</v>
      </c>
      <c r="G141" s="228"/>
      <c r="H141" s="231">
        <v>7.8479999999999999</v>
      </c>
      <c r="I141" s="232"/>
      <c r="J141" s="228"/>
      <c r="K141" s="228"/>
      <c r="L141" s="233"/>
      <c r="M141" s="234"/>
      <c r="N141" s="235"/>
      <c r="O141" s="235"/>
      <c r="P141" s="235"/>
      <c r="Q141" s="235"/>
      <c r="R141" s="235"/>
      <c r="S141" s="235"/>
      <c r="T141" s="236"/>
      <c r="AT141" s="237" t="s">
        <v>163</v>
      </c>
      <c r="AU141" s="237" t="s">
        <v>83</v>
      </c>
      <c r="AV141" s="13" t="s">
        <v>83</v>
      </c>
      <c r="AW141" s="13" t="s">
        <v>38</v>
      </c>
      <c r="AX141" s="13" t="s">
        <v>75</v>
      </c>
      <c r="AY141" s="237" t="s">
        <v>154</v>
      </c>
    </row>
    <row r="142" spans="2:65" s="14" customFormat="1">
      <c r="B142" s="238"/>
      <c r="C142" s="239"/>
      <c r="D142" s="218" t="s">
        <v>163</v>
      </c>
      <c r="E142" s="240" t="s">
        <v>21</v>
      </c>
      <c r="F142" s="241" t="s">
        <v>169</v>
      </c>
      <c r="G142" s="239"/>
      <c r="H142" s="242">
        <v>203.35900000000001</v>
      </c>
      <c r="I142" s="243"/>
      <c r="J142" s="239"/>
      <c r="K142" s="239"/>
      <c r="L142" s="244"/>
      <c r="M142" s="245"/>
      <c r="N142" s="246"/>
      <c r="O142" s="246"/>
      <c r="P142" s="246"/>
      <c r="Q142" s="246"/>
      <c r="R142" s="246"/>
      <c r="S142" s="246"/>
      <c r="T142" s="247"/>
      <c r="AT142" s="248" t="s">
        <v>163</v>
      </c>
      <c r="AU142" s="248" t="s">
        <v>83</v>
      </c>
      <c r="AV142" s="14" t="s">
        <v>91</v>
      </c>
      <c r="AW142" s="14" t="s">
        <v>38</v>
      </c>
      <c r="AX142" s="14" t="s">
        <v>75</v>
      </c>
      <c r="AY142" s="248" t="s">
        <v>154</v>
      </c>
    </row>
    <row r="143" spans="2:65" s="13" customFormat="1">
      <c r="B143" s="227"/>
      <c r="C143" s="228"/>
      <c r="D143" s="218" t="s">
        <v>163</v>
      </c>
      <c r="E143" s="229" t="s">
        <v>21</v>
      </c>
      <c r="F143" s="230" t="s">
        <v>180</v>
      </c>
      <c r="G143" s="228"/>
      <c r="H143" s="231">
        <v>101.68</v>
      </c>
      <c r="I143" s="232"/>
      <c r="J143" s="228"/>
      <c r="K143" s="228"/>
      <c r="L143" s="233"/>
      <c r="M143" s="234"/>
      <c r="N143" s="235"/>
      <c r="O143" s="235"/>
      <c r="P143" s="235"/>
      <c r="Q143" s="235"/>
      <c r="R143" s="235"/>
      <c r="S143" s="235"/>
      <c r="T143" s="236"/>
      <c r="AT143" s="237" t="s">
        <v>163</v>
      </c>
      <c r="AU143" s="237" t="s">
        <v>83</v>
      </c>
      <c r="AV143" s="13" t="s">
        <v>83</v>
      </c>
      <c r="AW143" s="13" t="s">
        <v>38</v>
      </c>
      <c r="AX143" s="13" t="s">
        <v>75</v>
      </c>
      <c r="AY143" s="237" t="s">
        <v>154</v>
      </c>
    </row>
    <row r="144" spans="2:65" s="13" customFormat="1">
      <c r="B144" s="227"/>
      <c r="C144" s="228"/>
      <c r="D144" s="218" t="s">
        <v>163</v>
      </c>
      <c r="E144" s="229" t="s">
        <v>21</v>
      </c>
      <c r="F144" s="230" t="s">
        <v>171</v>
      </c>
      <c r="G144" s="228"/>
      <c r="H144" s="231">
        <v>101.68</v>
      </c>
      <c r="I144" s="232"/>
      <c r="J144" s="228"/>
      <c r="K144" s="228"/>
      <c r="L144" s="233"/>
      <c r="M144" s="234"/>
      <c r="N144" s="235"/>
      <c r="O144" s="235"/>
      <c r="P144" s="235"/>
      <c r="Q144" s="235"/>
      <c r="R144" s="235"/>
      <c r="S144" s="235"/>
      <c r="T144" s="236"/>
      <c r="AT144" s="237" t="s">
        <v>163</v>
      </c>
      <c r="AU144" s="237" t="s">
        <v>83</v>
      </c>
      <c r="AV144" s="13" t="s">
        <v>83</v>
      </c>
      <c r="AW144" s="13" t="s">
        <v>38</v>
      </c>
      <c r="AX144" s="13" t="s">
        <v>79</v>
      </c>
      <c r="AY144" s="237" t="s">
        <v>154</v>
      </c>
    </row>
    <row r="145" spans="2:65" s="1" customFormat="1" ht="51" customHeight="1">
      <c r="B145" s="42"/>
      <c r="C145" s="204" t="s">
        <v>190</v>
      </c>
      <c r="D145" s="204" t="s">
        <v>156</v>
      </c>
      <c r="E145" s="205" t="s">
        <v>191</v>
      </c>
      <c r="F145" s="206" t="s">
        <v>192</v>
      </c>
      <c r="G145" s="207" t="s">
        <v>159</v>
      </c>
      <c r="H145" s="208">
        <v>101.68</v>
      </c>
      <c r="I145" s="209"/>
      <c r="J145" s="210">
        <f>ROUND(I145*H145,2)</f>
        <v>0</v>
      </c>
      <c r="K145" s="206" t="s">
        <v>21</v>
      </c>
      <c r="L145" s="62"/>
      <c r="M145" s="211" t="s">
        <v>21</v>
      </c>
      <c r="N145" s="212" t="s">
        <v>46</v>
      </c>
      <c r="O145" s="43"/>
      <c r="P145" s="213">
        <f>O145*H145</f>
        <v>0</v>
      </c>
      <c r="Q145" s="213">
        <v>0</v>
      </c>
      <c r="R145" s="213">
        <f>Q145*H145</f>
        <v>0</v>
      </c>
      <c r="S145" s="213">
        <v>0.22</v>
      </c>
      <c r="T145" s="214">
        <f>S145*H145</f>
        <v>22.369600000000002</v>
      </c>
      <c r="AR145" s="25" t="s">
        <v>161</v>
      </c>
      <c r="AT145" s="25" t="s">
        <v>156</v>
      </c>
      <c r="AU145" s="25" t="s">
        <v>83</v>
      </c>
      <c r="AY145" s="25" t="s">
        <v>154</v>
      </c>
      <c r="BE145" s="215">
        <f>IF(N145="základní",J145,0)</f>
        <v>0</v>
      </c>
      <c r="BF145" s="215">
        <f>IF(N145="snížená",J145,0)</f>
        <v>0</v>
      </c>
      <c r="BG145" s="215">
        <f>IF(N145="zákl. přenesená",J145,0)</f>
        <v>0</v>
      </c>
      <c r="BH145" s="215">
        <f>IF(N145="sníž. přenesená",J145,0)</f>
        <v>0</v>
      </c>
      <c r="BI145" s="215">
        <f>IF(N145="nulová",J145,0)</f>
        <v>0</v>
      </c>
      <c r="BJ145" s="25" t="s">
        <v>79</v>
      </c>
      <c r="BK145" s="215">
        <f>ROUND(I145*H145,2)</f>
        <v>0</v>
      </c>
      <c r="BL145" s="25" t="s">
        <v>161</v>
      </c>
      <c r="BM145" s="25" t="s">
        <v>193</v>
      </c>
    </row>
    <row r="146" spans="2:65" s="12" customFormat="1">
      <c r="B146" s="216"/>
      <c r="C146" s="217"/>
      <c r="D146" s="218" t="s">
        <v>163</v>
      </c>
      <c r="E146" s="219" t="s">
        <v>21</v>
      </c>
      <c r="F146" s="220" t="s">
        <v>194</v>
      </c>
      <c r="G146" s="217"/>
      <c r="H146" s="219" t="s">
        <v>21</v>
      </c>
      <c r="I146" s="221"/>
      <c r="J146" s="217"/>
      <c r="K146" s="217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163</v>
      </c>
      <c r="AU146" s="226" t="s">
        <v>83</v>
      </c>
      <c r="AV146" s="12" t="s">
        <v>79</v>
      </c>
      <c r="AW146" s="12" t="s">
        <v>38</v>
      </c>
      <c r="AX146" s="12" t="s">
        <v>75</v>
      </c>
      <c r="AY146" s="226" t="s">
        <v>154</v>
      </c>
    </row>
    <row r="147" spans="2:65" s="13" customFormat="1">
      <c r="B147" s="227"/>
      <c r="C147" s="228"/>
      <c r="D147" s="218" t="s">
        <v>163</v>
      </c>
      <c r="E147" s="229" t="s">
        <v>21</v>
      </c>
      <c r="F147" s="230" t="s">
        <v>165</v>
      </c>
      <c r="G147" s="228"/>
      <c r="H147" s="231">
        <v>37.484999999999999</v>
      </c>
      <c r="I147" s="232"/>
      <c r="J147" s="228"/>
      <c r="K147" s="228"/>
      <c r="L147" s="233"/>
      <c r="M147" s="234"/>
      <c r="N147" s="235"/>
      <c r="O147" s="235"/>
      <c r="P147" s="235"/>
      <c r="Q147" s="235"/>
      <c r="R147" s="235"/>
      <c r="S147" s="235"/>
      <c r="T147" s="236"/>
      <c r="AT147" s="237" t="s">
        <v>163</v>
      </c>
      <c r="AU147" s="237" t="s">
        <v>83</v>
      </c>
      <c r="AV147" s="13" t="s">
        <v>83</v>
      </c>
      <c r="AW147" s="13" t="s">
        <v>38</v>
      </c>
      <c r="AX147" s="13" t="s">
        <v>75</v>
      </c>
      <c r="AY147" s="237" t="s">
        <v>154</v>
      </c>
    </row>
    <row r="148" spans="2:65" s="13" customFormat="1">
      <c r="B148" s="227"/>
      <c r="C148" s="228"/>
      <c r="D148" s="218" t="s">
        <v>163</v>
      </c>
      <c r="E148" s="229" t="s">
        <v>21</v>
      </c>
      <c r="F148" s="230" t="s">
        <v>166</v>
      </c>
      <c r="G148" s="228"/>
      <c r="H148" s="231">
        <v>34.508000000000003</v>
      </c>
      <c r="I148" s="232"/>
      <c r="J148" s="228"/>
      <c r="K148" s="228"/>
      <c r="L148" s="233"/>
      <c r="M148" s="234"/>
      <c r="N148" s="235"/>
      <c r="O148" s="235"/>
      <c r="P148" s="235"/>
      <c r="Q148" s="235"/>
      <c r="R148" s="235"/>
      <c r="S148" s="235"/>
      <c r="T148" s="236"/>
      <c r="AT148" s="237" t="s">
        <v>163</v>
      </c>
      <c r="AU148" s="237" t="s">
        <v>83</v>
      </c>
      <c r="AV148" s="13" t="s">
        <v>83</v>
      </c>
      <c r="AW148" s="13" t="s">
        <v>38</v>
      </c>
      <c r="AX148" s="13" t="s">
        <v>75</v>
      </c>
      <c r="AY148" s="237" t="s">
        <v>154</v>
      </c>
    </row>
    <row r="149" spans="2:65" s="13" customFormat="1">
      <c r="B149" s="227"/>
      <c r="C149" s="228"/>
      <c r="D149" s="218" t="s">
        <v>163</v>
      </c>
      <c r="E149" s="229" t="s">
        <v>21</v>
      </c>
      <c r="F149" s="230" t="s">
        <v>167</v>
      </c>
      <c r="G149" s="228"/>
      <c r="H149" s="231">
        <v>123.518</v>
      </c>
      <c r="I149" s="232"/>
      <c r="J149" s="228"/>
      <c r="K149" s="228"/>
      <c r="L149" s="233"/>
      <c r="M149" s="234"/>
      <c r="N149" s="235"/>
      <c r="O149" s="235"/>
      <c r="P149" s="235"/>
      <c r="Q149" s="235"/>
      <c r="R149" s="235"/>
      <c r="S149" s="235"/>
      <c r="T149" s="236"/>
      <c r="AT149" s="237" t="s">
        <v>163</v>
      </c>
      <c r="AU149" s="237" t="s">
        <v>83</v>
      </c>
      <c r="AV149" s="13" t="s">
        <v>83</v>
      </c>
      <c r="AW149" s="13" t="s">
        <v>38</v>
      </c>
      <c r="AX149" s="13" t="s">
        <v>75</v>
      </c>
      <c r="AY149" s="237" t="s">
        <v>154</v>
      </c>
    </row>
    <row r="150" spans="2:65" s="13" customFormat="1">
      <c r="B150" s="227"/>
      <c r="C150" s="228"/>
      <c r="D150" s="218" t="s">
        <v>163</v>
      </c>
      <c r="E150" s="229" t="s">
        <v>21</v>
      </c>
      <c r="F150" s="230" t="s">
        <v>168</v>
      </c>
      <c r="G150" s="228"/>
      <c r="H150" s="231">
        <v>7.8479999999999999</v>
      </c>
      <c r="I150" s="232"/>
      <c r="J150" s="228"/>
      <c r="K150" s="228"/>
      <c r="L150" s="233"/>
      <c r="M150" s="234"/>
      <c r="N150" s="235"/>
      <c r="O150" s="235"/>
      <c r="P150" s="235"/>
      <c r="Q150" s="235"/>
      <c r="R150" s="235"/>
      <c r="S150" s="235"/>
      <c r="T150" s="236"/>
      <c r="AT150" s="237" t="s">
        <v>163</v>
      </c>
      <c r="AU150" s="237" t="s">
        <v>83</v>
      </c>
      <c r="AV150" s="13" t="s">
        <v>83</v>
      </c>
      <c r="AW150" s="13" t="s">
        <v>38</v>
      </c>
      <c r="AX150" s="13" t="s">
        <v>75</v>
      </c>
      <c r="AY150" s="237" t="s">
        <v>154</v>
      </c>
    </row>
    <row r="151" spans="2:65" s="14" customFormat="1">
      <c r="B151" s="238"/>
      <c r="C151" s="239"/>
      <c r="D151" s="218" t="s">
        <v>163</v>
      </c>
      <c r="E151" s="240" t="s">
        <v>21</v>
      </c>
      <c r="F151" s="241" t="s">
        <v>169</v>
      </c>
      <c r="G151" s="239"/>
      <c r="H151" s="242">
        <v>203.35900000000001</v>
      </c>
      <c r="I151" s="243"/>
      <c r="J151" s="239"/>
      <c r="K151" s="239"/>
      <c r="L151" s="244"/>
      <c r="M151" s="245"/>
      <c r="N151" s="246"/>
      <c r="O151" s="246"/>
      <c r="P151" s="246"/>
      <c r="Q151" s="246"/>
      <c r="R151" s="246"/>
      <c r="S151" s="246"/>
      <c r="T151" s="247"/>
      <c r="AT151" s="248" t="s">
        <v>163</v>
      </c>
      <c r="AU151" s="248" t="s">
        <v>83</v>
      </c>
      <c r="AV151" s="14" t="s">
        <v>91</v>
      </c>
      <c r="AW151" s="14" t="s">
        <v>38</v>
      </c>
      <c r="AX151" s="14" t="s">
        <v>75</v>
      </c>
      <c r="AY151" s="248" t="s">
        <v>154</v>
      </c>
    </row>
    <row r="152" spans="2:65" s="13" customFormat="1">
      <c r="B152" s="227"/>
      <c r="C152" s="228"/>
      <c r="D152" s="218" t="s">
        <v>163</v>
      </c>
      <c r="E152" s="229" t="s">
        <v>21</v>
      </c>
      <c r="F152" s="230" t="s">
        <v>170</v>
      </c>
      <c r="G152" s="228"/>
      <c r="H152" s="231">
        <v>101.68</v>
      </c>
      <c r="I152" s="232"/>
      <c r="J152" s="228"/>
      <c r="K152" s="228"/>
      <c r="L152" s="233"/>
      <c r="M152" s="234"/>
      <c r="N152" s="235"/>
      <c r="O152" s="235"/>
      <c r="P152" s="235"/>
      <c r="Q152" s="235"/>
      <c r="R152" s="235"/>
      <c r="S152" s="235"/>
      <c r="T152" s="236"/>
      <c r="AT152" s="237" t="s">
        <v>163</v>
      </c>
      <c r="AU152" s="237" t="s">
        <v>83</v>
      </c>
      <c r="AV152" s="13" t="s">
        <v>83</v>
      </c>
      <c r="AW152" s="13" t="s">
        <v>38</v>
      </c>
      <c r="AX152" s="13" t="s">
        <v>75</v>
      </c>
      <c r="AY152" s="237" t="s">
        <v>154</v>
      </c>
    </row>
    <row r="153" spans="2:65" s="13" customFormat="1">
      <c r="B153" s="227"/>
      <c r="C153" s="228"/>
      <c r="D153" s="218" t="s">
        <v>163</v>
      </c>
      <c r="E153" s="229" t="s">
        <v>21</v>
      </c>
      <c r="F153" s="230" t="s">
        <v>171</v>
      </c>
      <c r="G153" s="228"/>
      <c r="H153" s="231">
        <v>101.68</v>
      </c>
      <c r="I153" s="232"/>
      <c r="J153" s="228"/>
      <c r="K153" s="228"/>
      <c r="L153" s="233"/>
      <c r="M153" s="234"/>
      <c r="N153" s="235"/>
      <c r="O153" s="235"/>
      <c r="P153" s="235"/>
      <c r="Q153" s="235"/>
      <c r="R153" s="235"/>
      <c r="S153" s="235"/>
      <c r="T153" s="236"/>
      <c r="AT153" s="237" t="s">
        <v>163</v>
      </c>
      <c r="AU153" s="237" t="s">
        <v>83</v>
      </c>
      <c r="AV153" s="13" t="s">
        <v>83</v>
      </c>
      <c r="AW153" s="13" t="s">
        <v>38</v>
      </c>
      <c r="AX153" s="13" t="s">
        <v>79</v>
      </c>
      <c r="AY153" s="237" t="s">
        <v>154</v>
      </c>
    </row>
    <row r="154" spans="2:65" s="1" customFormat="1" ht="25.5" customHeight="1">
      <c r="B154" s="42"/>
      <c r="C154" s="204" t="s">
        <v>195</v>
      </c>
      <c r="D154" s="204" t="s">
        <v>156</v>
      </c>
      <c r="E154" s="205" t="s">
        <v>196</v>
      </c>
      <c r="F154" s="206" t="s">
        <v>197</v>
      </c>
      <c r="G154" s="207" t="s">
        <v>159</v>
      </c>
      <c r="H154" s="208">
        <v>47.75</v>
      </c>
      <c r="I154" s="209"/>
      <c r="J154" s="210">
        <f>ROUND(I154*H154,2)</f>
        <v>0</v>
      </c>
      <c r="K154" s="206" t="s">
        <v>21</v>
      </c>
      <c r="L154" s="62"/>
      <c r="M154" s="211" t="s">
        <v>21</v>
      </c>
      <c r="N154" s="212" t="s">
        <v>46</v>
      </c>
      <c r="O154" s="43"/>
      <c r="P154" s="213">
        <f>O154*H154</f>
        <v>0</v>
      </c>
      <c r="Q154" s="213">
        <v>8.0000000000000007E-5</v>
      </c>
      <c r="R154" s="213">
        <f>Q154*H154</f>
        <v>3.8200000000000005E-3</v>
      </c>
      <c r="S154" s="213">
        <v>0.25600000000000001</v>
      </c>
      <c r="T154" s="214">
        <f>S154*H154</f>
        <v>12.224</v>
      </c>
      <c r="AR154" s="25" t="s">
        <v>161</v>
      </c>
      <c r="AT154" s="25" t="s">
        <v>156</v>
      </c>
      <c r="AU154" s="25" t="s">
        <v>83</v>
      </c>
      <c r="AY154" s="25" t="s">
        <v>154</v>
      </c>
      <c r="BE154" s="215">
        <f>IF(N154="základní",J154,0)</f>
        <v>0</v>
      </c>
      <c r="BF154" s="215">
        <f>IF(N154="snížená",J154,0)</f>
        <v>0</v>
      </c>
      <c r="BG154" s="215">
        <f>IF(N154="zákl. přenesená",J154,0)</f>
        <v>0</v>
      </c>
      <c r="BH154" s="215">
        <f>IF(N154="sníž. přenesená",J154,0)</f>
        <v>0</v>
      </c>
      <c r="BI154" s="215">
        <f>IF(N154="nulová",J154,0)</f>
        <v>0</v>
      </c>
      <c r="BJ154" s="25" t="s">
        <v>79</v>
      </c>
      <c r="BK154" s="215">
        <f>ROUND(I154*H154,2)</f>
        <v>0</v>
      </c>
      <c r="BL154" s="25" t="s">
        <v>161</v>
      </c>
      <c r="BM154" s="25" t="s">
        <v>198</v>
      </c>
    </row>
    <row r="155" spans="2:65" s="12" customFormat="1">
      <c r="B155" s="216"/>
      <c r="C155" s="217"/>
      <c r="D155" s="218" t="s">
        <v>163</v>
      </c>
      <c r="E155" s="219" t="s">
        <v>21</v>
      </c>
      <c r="F155" s="220" t="s">
        <v>199</v>
      </c>
      <c r="G155" s="217"/>
      <c r="H155" s="219" t="s">
        <v>21</v>
      </c>
      <c r="I155" s="221"/>
      <c r="J155" s="217"/>
      <c r="K155" s="217"/>
      <c r="L155" s="222"/>
      <c r="M155" s="223"/>
      <c r="N155" s="224"/>
      <c r="O155" s="224"/>
      <c r="P155" s="224"/>
      <c r="Q155" s="224"/>
      <c r="R155" s="224"/>
      <c r="S155" s="224"/>
      <c r="T155" s="225"/>
      <c r="AT155" s="226" t="s">
        <v>163</v>
      </c>
      <c r="AU155" s="226" t="s">
        <v>83</v>
      </c>
      <c r="AV155" s="12" t="s">
        <v>79</v>
      </c>
      <c r="AW155" s="12" t="s">
        <v>38</v>
      </c>
      <c r="AX155" s="12" t="s">
        <v>75</v>
      </c>
      <c r="AY155" s="226" t="s">
        <v>154</v>
      </c>
    </row>
    <row r="156" spans="2:65" s="13" customFormat="1">
      <c r="B156" s="227"/>
      <c r="C156" s="228"/>
      <c r="D156" s="218" t="s">
        <v>163</v>
      </c>
      <c r="E156" s="229" t="s">
        <v>21</v>
      </c>
      <c r="F156" s="230" t="s">
        <v>200</v>
      </c>
      <c r="G156" s="228"/>
      <c r="H156" s="231">
        <v>47.75</v>
      </c>
      <c r="I156" s="232"/>
      <c r="J156" s="228"/>
      <c r="K156" s="228"/>
      <c r="L156" s="233"/>
      <c r="M156" s="234"/>
      <c r="N156" s="235"/>
      <c r="O156" s="235"/>
      <c r="P156" s="235"/>
      <c r="Q156" s="235"/>
      <c r="R156" s="235"/>
      <c r="S156" s="235"/>
      <c r="T156" s="236"/>
      <c r="AT156" s="237" t="s">
        <v>163</v>
      </c>
      <c r="AU156" s="237" t="s">
        <v>83</v>
      </c>
      <c r="AV156" s="13" t="s">
        <v>83</v>
      </c>
      <c r="AW156" s="13" t="s">
        <v>38</v>
      </c>
      <c r="AX156" s="13" t="s">
        <v>79</v>
      </c>
      <c r="AY156" s="237" t="s">
        <v>154</v>
      </c>
    </row>
    <row r="157" spans="2:65" s="1" customFormat="1" ht="38.25" customHeight="1">
      <c r="B157" s="42"/>
      <c r="C157" s="204" t="s">
        <v>201</v>
      </c>
      <c r="D157" s="204" t="s">
        <v>156</v>
      </c>
      <c r="E157" s="205" t="s">
        <v>202</v>
      </c>
      <c r="F157" s="206" t="s">
        <v>203</v>
      </c>
      <c r="G157" s="207" t="s">
        <v>204</v>
      </c>
      <c r="H157" s="208">
        <v>95.5</v>
      </c>
      <c r="I157" s="209"/>
      <c r="J157" s="210">
        <f>ROUND(I157*H157,2)</f>
        <v>0</v>
      </c>
      <c r="K157" s="206" t="s">
        <v>160</v>
      </c>
      <c r="L157" s="62"/>
      <c r="M157" s="211" t="s">
        <v>21</v>
      </c>
      <c r="N157" s="212" t="s">
        <v>46</v>
      </c>
      <c r="O157" s="43"/>
      <c r="P157" s="213">
        <f>O157*H157</f>
        <v>0</v>
      </c>
      <c r="Q157" s="213">
        <v>0</v>
      </c>
      <c r="R157" s="213">
        <f>Q157*H157</f>
        <v>0</v>
      </c>
      <c r="S157" s="213">
        <v>0.28999999999999998</v>
      </c>
      <c r="T157" s="214">
        <f>S157*H157</f>
        <v>27.694999999999997</v>
      </c>
      <c r="AR157" s="25" t="s">
        <v>161</v>
      </c>
      <c r="AT157" s="25" t="s">
        <v>156</v>
      </c>
      <c r="AU157" s="25" t="s">
        <v>83</v>
      </c>
      <c r="AY157" s="25" t="s">
        <v>154</v>
      </c>
      <c r="BE157" s="215">
        <f>IF(N157="základní",J157,0)</f>
        <v>0</v>
      </c>
      <c r="BF157" s="215">
        <f>IF(N157="snížená",J157,0)</f>
        <v>0</v>
      </c>
      <c r="BG157" s="215">
        <f>IF(N157="zákl. přenesená",J157,0)</f>
        <v>0</v>
      </c>
      <c r="BH157" s="215">
        <f>IF(N157="sníž. přenesená",J157,0)</f>
        <v>0</v>
      </c>
      <c r="BI157" s="215">
        <f>IF(N157="nulová",J157,0)</f>
        <v>0</v>
      </c>
      <c r="BJ157" s="25" t="s">
        <v>79</v>
      </c>
      <c r="BK157" s="215">
        <f>ROUND(I157*H157,2)</f>
        <v>0</v>
      </c>
      <c r="BL157" s="25" t="s">
        <v>161</v>
      </c>
      <c r="BM157" s="25" t="s">
        <v>205</v>
      </c>
    </row>
    <row r="158" spans="2:65" s="12" customFormat="1">
      <c r="B158" s="216"/>
      <c r="C158" s="217"/>
      <c r="D158" s="218" t="s">
        <v>163</v>
      </c>
      <c r="E158" s="219" t="s">
        <v>21</v>
      </c>
      <c r="F158" s="220" t="s">
        <v>206</v>
      </c>
      <c r="G158" s="217"/>
      <c r="H158" s="219" t="s">
        <v>21</v>
      </c>
      <c r="I158" s="221"/>
      <c r="J158" s="217"/>
      <c r="K158" s="217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163</v>
      </c>
      <c r="AU158" s="226" t="s">
        <v>83</v>
      </c>
      <c r="AV158" s="12" t="s">
        <v>79</v>
      </c>
      <c r="AW158" s="12" t="s">
        <v>38</v>
      </c>
      <c r="AX158" s="12" t="s">
        <v>75</v>
      </c>
      <c r="AY158" s="226" t="s">
        <v>154</v>
      </c>
    </row>
    <row r="159" spans="2:65" s="13" customFormat="1">
      <c r="B159" s="227"/>
      <c r="C159" s="228"/>
      <c r="D159" s="218" t="s">
        <v>163</v>
      </c>
      <c r="E159" s="229" t="s">
        <v>21</v>
      </c>
      <c r="F159" s="230" t="s">
        <v>207</v>
      </c>
      <c r="G159" s="228"/>
      <c r="H159" s="231">
        <v>95.5</v>
      </c>
      <c r="I159" s="232"/>
      <c r="J159" s="228"/>
      <c r="K159" s="228"/>
      <c r="L159" s="233"/>
      <c r="M159" s="234"/>
      <c r="N159" s="235"/>
      <c r="O159" s="235"/>
      <c r="P159" s="235"/>
      <c r="Q159" s="235"/>
      <c r="R159" s="235"/>
      <c r="S159" s="235"/>
      <c r="T159" s="236"/>
      <c r="AT159" s="237" t="s">
        <v>163</v>
      </c>
      <c r="AU159" s="237" t="s">
        <v>83</v>
      </c>
      <c r="AV159" s="13" t="s">
        <v>83</v>
      </c>
      <c r="AW159" s="13" t="s">
        <v>38</v>
      </c>
      <c r="AX159" s="13" t="s">
        <v>79</v>
      </c>
      <c r="AY159" s="237" t="s">
        <v>154</v>
      </c>
    </row>
    <row r="160" spans="2:65" s="1" customFormat="1" ht="25.5" customHeight="1">
      <c r="B160" s="42"/>
      <c r="C160" s="204" t="s">
        <v>208</v>
      </c>
      <c r="D160" s="204" t="s">
        <v>156</v>
      </c>
      <c r="E160" s="205" t="s">
        <v>209</v>
      </c>
      <c r="F160" s="206" t="s">
        <v>210</v>
      </c>
      <c r="G160" s="207" t="s">
        <v>204</v>
      </c>
      <c r="H160" s="208">
        <v>93</v>
      </c>
      <c r="I160" s="209"/>
      <c r="J160" s="210">
        <f>ROUND(I160*H160,2)</f>
        <v>0</v>
      </c>
      <c r="K160" s="206" t="s">
        <v>160</v>
      </c>
      <c r="L160" s="62"/>
      <c r="M160" s="211" t="s">
        <v>21</v>
      </c>
      <c r="N160" s="212" t="s">
        <v>46</v>
      </c>
      <c r="O160" s="43"/>
      <c r="P160" s="213">
        <f>O160*H160</f>
        <v>0</v>
      </c>
      <c r="Q160" s="213">
        <v>0</v>
      </c>
      <c r="R160" s="213">
        <f>Q160*H160</f>
        <v>0</v>
      </c>
      <c r="S160" s="213">
        <v>0.04</v>
      </c>
      <c r="T160" s="214">
        <f>S160*H160</f>
        <v>3.72</v>
      </c>
      <c r="AR160" s="25" t="s">
        <v>161</v>
      </c>
      <c r="AT160" s="25" t="s">
        <v>156</v>
      </c>
      <c r="AU160" s="25" t="s">
        <v>83</v>
      </c>
      <c r="AY160" s="25" t="s">
        <v>154</v>
      </c>
      <c r="BE160" s="215">
        <f>IF(N160="základní",J160,0)</f>
        <v>0</v>
      </c>
      <c r="BF160" s="215">
        <f>IF(N160="snížená",J160,0)</f>
        <v>0</v>
      </c>
      <c r="BG160" s="215">
        <f>IF(N160="zákl. přenesená",J160,0)</f>
        <v>0</v>
      </c>
      <c r="BH160" s="215">
        <f>IF(N160="sníž. přenesená",J160,0)</f>
        <v>0</v>
      </c>
      <c r="BI160" s="215">
        <f>IF(N160="nulová",J160,0)</f>
        <v>0</v>
      </c>
      <c r="BJ160" s="25" t="s">
        <v>79</v>
      </c>
      <c r="BK160" s="215">
        <f>ROUND(I160*H160,2)</f>
        <v>0</v>
      </c>
      <c r="BL160" s="25" t="s">
        <v>161</v>
      </c>
      <c r="BM160" s="25" t="s">
        <v>211</v>
      </c>
    </row>
    <row r="161" spans="2:65" s="13" customFormat="1">
      <c r="B161" s="227"/>
      <c r="C161" s="228"/>
      <c r="D161" s="218" t="s">
        <v>163</v>
      </c>
      <c r="E161" s="229" t="s">
        <v>21</v>
      </c>
      <c r="F161" s="230" t="s">
        <v>212</v>
      </c>
      <c r="G161" s="228"/>
      <c r="H161" s="231">
        <v>93</v>
      </c>
      <c r="I161" s="232"/>
      <c r="J161" s="228"/>
      <c r="K161" s="228"/>
      <c r="L161" s="233"/>
      <c r="M161" s="234"/>
      <c r="N161" s="235"/>
      <c r="O161" s="235"/>
      <c r="P161" s="235"/>
      <c r="Q161" s="235"/>
      <c r="R161" s="235"/>
      <c r="S161" s="235"/>
      <c r="T161" s="236"/>
      <c r="AT161" s="237" t="s">
        <v>163</v>
      </c>
      <c r="AU161" s="237" t="s">
        <v>83</v>
      </c>
      <c r="AV161" s="13" t="s">
        <v>83</v>
      </c>
      <c r="AW161" s="13" t="s">
        <v>38</v>
      </c>
      <c r="AX161" s="13" t="s">
        <v>79</v>
      </c>
      <c r="AY161" s="237" t="s">
        <v>154</v>
      </c>
    </row>
    <row r="162" spans="2:65" s="1" customFormat="1" ht="38.25" customHeight="1">
      <c r="B162" s="42"/>
      <c r="C162" s="204" t="s">
        <v>213</v>
      </c>
      <c r="D162" s="204" t="s">
        <v>156</v>
      </c>
      <c r="E162" s="205" t="s">
        <v>214</v>
      </c>
      <c r="F162" s="206" t="s">
        <v>215</v>
      </c>
      <c r="G162" s="207" t="s">
        <v>216</v>
      </c>
      <c r="H162" s="208">
        <v>1.0169999999999999</v>
      </c>
      <c r="I162" s="209"/>
      <c r="J162" s="210">
        <f>ROUND(I162*H162,2)</f>
        <v>0</v>
      </c>
      <c r="K162" s="206" t="s">
        <v>160</v>
      </c>
      <c r="L162" s="62"/>
      <c r="M162" s="211" t="s">
        <v>21</v>
      </c>
      <c r="N162" s="212" t="s">
        <v>46</v>
      </c>
      <c r="O162" s="43"/>
      <c r="P162" s="213">
        <f>O162*H162</f>
        <v>0</v>
      </c>
      <c r="Q162" s="213">
        <v>0</v>
      </c>
      <c r="R162" s="213">
        <f>Q162*H162</f>
        <v>0</v>
      </c>
      <c r="S162" s="213">
        <v>0</v>
      </c>
      <c r="T162" s="214">
        <f>S162*H162</f>
        <v>0</v>
      </c>
      <c r="AR162" s="25" t="s">
        <v>161</v>
      </c>
      <c r="AT162" s="25" t="s">
        <v>156</v>
      </c>
      <c r="AU162" s="25" t="s">
        <v>83</v>
      </c>
      <c r="AY162" s="25" t="s">
        <v>154</v>
      </c>
      <c r="BE162" s="215">
        <f>IF(N162="základní",J162,0)</f>
        <v>0</v>
      </c>
      <c r="BF162" s="215">
        <f>IF(N162="snížená",J162,0)</f>
        <v>0</v>
      </c>
      <c r="BG162" s="215">
        <f>IF(N162="zákl. přenesená",J162,0)</f>
        <v>0</v>
      </c>
      <c r="BH162" s="215">
        <f>IF(N162="sníž. přenesená",J162,0)</f>
        <v>0</v>
      </c>
      <c r="BI162" s="215">
        <f>IF(N162="nulová",J162,0)</f>
        <v>0</v>
      </c>
      <c r="BJ162" s="25" t="s">
        <v>79</v>
      </c>
      <c r="BK162" s="215">
        <f>ROUND(I162*H162,2)</f>
        <v>0</v>
      </c>
      <c r="BL162" s="25" t="s">
        <v>161</v>
      </c>
      <c r="BM162" s="25" t="s">
        <v>217</v>
      </c>
    </row>
    <row r="163" spans="2:65" s="12" customFormat="1">
      <c r="B163" s="216"/>
      <c r="C163" s="217"/>
      <c r="D163" s="218" t="s">
        <v>163</v>
      </c>
      <c r="E163" s="219" t="s">
        <v>21</v>
      </c>
      <c r="F163" s="220" t="s">
        <v>218</v>
      </c>
      <c r="G163" s="217"/>
      <c r="H163" s="219" t="s">
        <v>21</v>
      </c>
      <c r="I163" s="221"/>
      <c r="J163" s="217"/>
      <c r="K163" s="217"/>
      <c r="L163" s="222"/>
      <c r="M163" s="223"/>
      <c r="N163" s="224"/>
      <c r="O163" s="224"/>
      <c r="P163" s="224"/>
      <c r="Q163" s="224"/>
      <c r="R163" s="224"/>
      <c r="S163" s="224"/>
      <c r="T163" s="225"/>
      <c r="AT163" s="226" t="s">
        <v>163</v>
      </c>
      <c r="AU163" s="226" t="s">
        <v>83</v>
      </c>
      <c r="AV163" s="12" t="s">
        <v>79</v>
      </c>
      <c r="AW163" s="12" t="s">
        <v>38</v>
      </c>
      <c r="AX163" s="12" t="s">
        <v>75</v>
      </c>
      <c r="AY163" s="226" t="s">
        <v>154</v>
      </c>
    </row>
    <row r="164" spans="2:65" s="13" customFormat="1">
      <c r="B164" s="227"/>
      <c r="C164" s="228"/>
      <c r="D164" s="218" t="s">
        <v>163</v>
      </c>
      <c r="E164" s="229" t="s">
        <v>21</v>
      </c>
      <c r="F164" s="230" t="s">
        <v>165</v>
      </c>
      <c r="G164" s="228"/>
      <c r="H164" s="231">
        <v>37.484999999999999</v>
      </c>
      <c r="I164" s="232"/>
      <c r="J164" s="228"/>
      <c r="K164" s="228"/>
      <c r="L164" s="233"/>
      <c r="M164" s="234"/>
      <c r="N164" s="235"/>
      <c r="O164" s="235"/>
      <c r="P164" s="235"/>
      <c r="Q164" s="235"/>
      <c r="R164" s="235"/>
      <c r="S164" s="235"/>
      <c r="T164" s="236"/>
      <c r="AT164" s="237" t="s">
        <v>163</v>
      </c>
      <c r="AU164" s="237" t="s">
        <v>83</v>
      </c>
      <c r="AV164" s="13" t="s">
        <v>83</v>
      </c>
      <c r="AW164" s="13" t="s">
        <v>38</v>
      </c>
      <c r="AX164" s="13" t="s">
        <v>75</v>
      </c>
      <c r="AY164" s="237" t="s">
        <v>154</v>
      </c>
    </row>
    <row r="165" spans="2:65" s="13" customFormat="1">
      <c r="B165" s="227"/>
      <c r="C165" s="228"/>
      <c r="D165" s="218" t="s">
        <v>163</v>
      </c>
      <c r="E165" s="229" t="s">
        <v>21</v>
      </c>
      <c r="F165" s="230" t="s">
        <v>166</v>
      </c>
      <c r="G165" s="228"/>
      <c r="H165" s="231">
        <v>34.508000000000003</v>
      </c>
      <c r="I165" s="232"/>
      <c r="J165" s="228"/>
      <c r="K165" s="228"/>
      <c r="L165" s="233"/>
      <c r="M165" s="234"/>
      <c r="N165" s="235"/>
      <c r="O165" s="235"/>
      <c r="P165" s="235"/>
      <c r="Q165" s="235"/>
      <c r="R165" s="235"/>
      <c r="S165" s="235"/>
      <c r="T165" s="236"/>
      <c r="AT165" s="237" t="s">
        <v>163</v>
      </c>
      <c r="AU165" s="237" t="s">
        <v>83</v>
      </c>
      <c r="AV165" s="13" t="s">
        <v>83</v>
      </c>
      <c r="AW165" s="13" t="s">
        <v>38</v>
      </c>
      <c r="AX165" s="13" t="s">
        <v>75</v>
      </c>
      <c r="AY165" s="237" t="s">
        <v>154</v>
      </c>
    </row>
    <row r="166" spans="2:65" s="13" customFormat="1">
      <c r="B166" s="227"/>
      <c r="C166" s="228"/>
      <c r="D166" s="218" t="s">
        <v>163</v>
      </c>
      <c r="E166" s="229" t="s">
        <v>21</v>
      </c>
      <c r="F166" s="230" t="s">
        <v>167</v>
      </c>
      <c r="G166" s="228"/>
      <c r="H166" s="231">
        <v>123.518</v>
      </c>
      <c r="I166" s="232"/>
      <c r="J166" s="228"/>
      <c r="K166" s="228"/>
      <c r="L166" s="233"/>
      <c r="M166" s="234"/>
      <c r="N166" s="235"/>
      <c r="O166" s="235"/>
      <c r="P166" s="235"/>
      <c r="Q166" s="235"/>
      <c r="R166" s="235"/>
      <c r="S166" s="235"/>
      <c r="T166" s="236"/>
      <c r="AT166" s="237" t="s">
        <v>163</v>
      </c>
      <c r="AU166" s="237" t="s">
        <v>83</v>
      </c>
      <c r="AV166" s="13" t="s">
        <v>83</v>
      </c>
      <c r="AW166" s="13" t="s">
        <v>38</v>
      </c>
      <c r="AX166" s="13" t="s">
        <v>75</v>
      </c>
      <c r="AY166" s="237" t="s">
        <v>154</v>
      </c>
    </row>
    <row r="167" spans="2:65" s="13" customFormat="1">
      <c r="B167" s="227"/>
      <c r="C167" s="228"/>
      <c r="D167" s="218" t="s">
        <v>163</v>
      </c>
      <c r="E167" s="229" t="s">
        <v>21</v>
      </c>
      <c r="F167" s="230" t="s">
        <v>168</v>
      </c>
      <c r="G167" s="228"/>
      <c r="H167" s="231">
        <v>7.8479999999999999</v>
      </c>
      <c r="I167" s="232"/>
      <c r="J167" s="228"/>
      <c r="K167" s="228"/>
      <c r="L167" s="233"/>
      <c r="M167" s="234"/>
      <c r="N167" s="235"/>
      <c r="O167" s="235"/>
      <c r="P167" s="235"/>
      <c r="Q167" s="235"/>
      <c r="R167" s="235"/>
      <c r="S167" s="235"/>
      <c r="T167" s="236"/>
      <c r="AT167" s="237" t="s">
        <v>163</v>
      </c>
      <c r="AU167" s="237" t="s">
        <v>83</v>
      </c>
      <c r="AV167" s="13" t="s">
        <v>83</v>
      </c>
      <c r="AW167" s="13" t="s">
        <v>38</v>
      </c>
      <c r="AX167" s="13" t="s">
        <v>75</v>
      </c>
      <c r="AY167" s="237" t="s">
        <v>154</v>
      </c>
    </row>
    <row r="168" spans="2:65" s="15" customFormat="1">
      <c r="B168" s="249"/>
      <c r="C168" s="250"/>
      <c r="D168" s="218" t="s">
        <v>163</v>
      </c>
      <c r="E168" s="251" t="s">
        <v>21</v>
      </c>
      <c r="F168" s="252" t="s">
        <v>219</v>
      </c>
      <c r="G168" s="250"/>
      <c r="H168" s="253">
        <v>203.35900000000001</v>
      </c>
      <c r="I168" s="254"/>
      <c r="J168" s="250"/>
      <c r="K168" s="250"/>
      <c r="L168" s="255"/>
      <c r="M168" s="256"/>
      <c r="N168" s="257"/>
      <c r="O168" s="257"/>
      <c r="P168" s="257"/>
      <c r="Q168" s="257"/>
      <c r="R168" s="257"/>
      <c r="S168" s="257"/>
      <c r="T168" s="258"/>
      <c r="AT168" s="259" t="s">
        <v>163</v>
      </c>
      <c r="AU168" s="259" t="s">
        <v>83</v>
      </c>
      <c r="AV168" s="15" t="s">
        <v>161</v>
      </c>
      <c r="AW168" s="15" t="s">
        <v>38</v>
      </c>
      <c r="AX168" s="15" t="s">
        <v>75</v>
      </c>
      <c r="AY168" s="259" t="s">
        <v>154</v>
      </c>
    </row>
    <row r="169" spans="2:65" s="13" customFormat="1">
      <c r="B169" s="227"/>
      <c r="C169" s="228"/>
      <c r="D169" s="218" t="s">
        <v>163</v>
      </c>
      <c r="E169" s="229" t="s">
        <v>21</v>
      </c>
      <c r="F169" s="230" t="s">
        <v>220</v>
      </c>
      <c r="G169" s="228"/>
      <c r="H169" s="231">
        <v>1.0169999999999999</v>
      </c>
      <c r="I169" s="232"/>
      <c r="J169" s="228"/>
      <c r="K169" s="228"/>
      <c r="L169" s="233"/>
      <c r="M169" s="234"/>
      <c r="N169" s="235"/>
      <c r="O169" s="235"/>
      <c r="P169" s="235"/>
      <c r="Q169" s="235"/>
      <c r="R169" s="235"/>
      <c r="S169" s="235"/>
      <c r="T169" s="236"/>
      <c r="AT169" s="237" t="s">
        <v>163</v>
      </c>
      <c r="AU169" s="237" t="s">
        <v>83</v>
      </c>
      <c r="AV169" s="13" t="s">
        <v>83</v>
      </c>
      <c r="AW169" s="13" t="s">
        <v>38</v>
      </c>
      <c r="AX169" s="13" t="s">
        <v>79</v>
      </c>
      <c r="AY169" s="237" t="s">
        <v>154</v>
      </c>
    </row>
    <row r="170" spans="2:65" s="1" customFormat="1" ht="38.25" customHeight="1">
      <c r="B170" s="42"/>
      <c r="C170" s="204" t="s">
        <v>221</v>
      </c>
      <c r="D170" s="204" t="s">
        <v>156</v>
      </c>
      <c r="E170" s="205" t="s">
        <v>214</v>
      </c>
      <c r="F170" s="206" t="s">
        <v>215</v>
      </c>
      <c r="G170" s="207" t="s">
        <v>216</v>
      </c>
      <c r="H170" s="208">
        <v>16.274999999999999</v>
      </c>
      <c r="I170" s="209"/>
      <c r="J170" s="210">
        <f>ROUND(I170*H170,2)</f>
        <v>0</v>
      </c>
      <c r="K170" s="206" t="s">
        <v>160</v>
      </c>
      <c r="L170" s="62"/>
      <c r="M170" s="211" t="s">
        <v>21</v>
      </c>
      <c r="N170" s="212" t="s">
        <v>46</v>
      </c>
      <c r="O170" s="43"/>
      <c r="P170" s="213">
        <f>O170*H170</f>
        <v>0</v>
      </c>
      <c r="Q170" s="213">
        <v>0</v>
      </c>
      <c r="R170" s="213">
        <f>Q170*H170</f>
        <v>0</v>
      </c>
      <c r="S170" s="213">
        <v>0</v>
      </c>
      <c r="T170" s="214">
        <f>S170*H170</f>
        <v>0</v>
      </c>
      <c r="AR170" s="25" t="s">
        <v>161</v>
      </c>
      <c r="AT170" s="25" t="s">
        <v>156</v>
      </c>
      <c r="AU170" s="25" t="s">
        <v>83</v>
      </c>
      <c r="AY170" s="25" t="s">
        <v>154</v>
      </c>
      <c r="BE170" s="215">
        <f>IF(N170="základní",J170,0)</f>
        <v>0</v>
      </c>
      <c r="BF170" s="215">
        <f>IF(N170="snížená",J170,0)</f>
        <v>0</v>
      </c>
      <c r="BG170" s="215">
        <f>IF(N170="zákl. přenesená",J170,0)</f>
        <v>0</v>
      </c>
      <c r="BH170" s="215">
        <f>IF(N170="sníž. přenesená",J170,0)</f>
        <v>0</v>
      </c>
      <c r="BI170" s="215">
        <f>IF(N170="nulová",J170,0)</f>
        <v>0</v>
      </c>
      <c r="BJ170" s="25" t="s">
        <v>79</v>
      </c>
      <c r="BK170" s="215">
        <f>ROUND(I170*H170,2)</f>
        <v>0</v>
      </c>
      <c r="BL170" s="25" t="s">
        <v>161</v>
      </c>
      <c r="BM170" s="25" t="s">
        <v>222</v>
      </c>
    </row>
    <row r="171" spans="2:65" s="12" customFormat="1">
      <c r="B171" s="216"/>
      <c r="C171" s="217"/>
      <c r="D171" s="218" t="s">
        <v>163</v>
      </c>
      <c r="E171" s="219" t="s">
        <v>21</v>
      </c>
      <c r="F171" s="220" t="s">
        <v>223</v>
      </c>
      <c r="G171" s="217"/>
      <c r="H171" s="219" t="s">
        <v>21</v>
      </c>
      <c r="I171" s="221"/>
      <c r="J171" s="217"/>
      <c r="K171" s="217"/>
      <c r="L171" s="222"/>
      <c r="M171" s="223"/>
      <c r="N171" s="224"/>
      <c r="O171" s="224"/>
      <c r="P171" s="224"/>
      <c r="Q171" s="224"/>
      <c r="R171" s="224"/>
      <c r="S171" s="224"/>
      <c r="T171" s="225"/>
      <c r="AT171" s="226" t="s">
        <v>163</v>
      </c>
      <c r="AU171" s="226" t="s">
        <v>83</v>
      </c>
      <c r="AV171" s="12" t="s">
        <v>79</v>
      </c>
      <c r="AW171" s="12" t="s">
        <v>38</v>
      </c>
      <c r="AX171" s="12" t="s">
        <v>75</v>
      </c>
      <c r="AY171" s="226" t="s">
        <v>154</v>
      </c>
    </row>
    <row r="172" spans="2:65" s="13" customFormat="1">
      <c r="B172" s="227"/>
      <c r="C172" s="228"/>
      <c r="D172" s="218" t="s">
        <v>163</v>
      </c>
      <c r="E172" s="229" t="s">
        <v>21</v>
      </c>
      <c r="F172" s="230" t="s">
        <v>224</v>
      </c>
      <c r="G172" s="228"/>
      <c r="H172" s="231">
        <v>16.274999999999999</v>
      </c>
      <c r="I172" s="232"/>
      <c r="J172" s="228"/>
      <c r="K172" s="228"/>
      <c r="L172" s="233"/>
      <c r="M172" s="234"/>
      <c r="N172" s="235"/>
      <c r="O172" s="235"/>
      <c r="P172" s="235"/>
      <c r="Q172" s="235"/>
      <c r="R172" s="235"/>
      <c r="S172" s="235"/>
      <c r="T172" s="236"/>
      <c r="AT172" s="237" t="s">
        <v>163</v>
      </c>
      <c r="AU172" s="237" t="s">
        <v>83</v>
      </c>
      <c r="AV172" s="13" t="s">
        <v>83</v>
      </c>
      <c r="AW172" s="13" t="s">
        <v>38</v>
      </c>
      <c r="AX172" s="13" t="s">
        <v>79</v>
      </c>
      <c r="AY172" s="237" t="s">
        <v>154</v>
      </c>
    </row>
    <row r="173" spans="2:65" s="1" customFormat="1" ht="38.25" customHeight="1">
      <c r="B173" s="42"/>
      <c r="C173" s="204" t="s">
        <v>225</v>
      </c>
      <c r="D173" s="204" t="s">
        <v>156</v>
      </c>
      <c r="E173" s="205" t="s">
        <v>226</v>
      </c>
      <c r="F173" s="206" t="s">
        <v>227</v>
      </c>
      <c r="G173" s="207" t="s">
        <v>216</v>
      </c>
      <c r="H173" s="208">
        <v>8.1379999999999999</v>
      </c>
      <c r="I173" s="209"/>
      <c r="J173" s="210">
        <f>ROUND(I173*H173,2)</f>
        <v>0</v>
      </c>
      <c r="K173" s="206" t="s">
        <v>160</v>
      </c>
      <c r="L173" s="62"/>
      <c r="M173" s="211" t="s">
        <v>21</v>
      </c>
      <c r="N173" s="212" t="s">
        <v>46</v>
      </c>
      <c r="O173" s="43"/>
      <c r="P173" s="213">
        <f>O173*H173</f>
        <v>0</v>
      </c>
      <c r="Q173" s="213">
        <v>0</v>
      </c>
      <c r="R173" s="213">
        <f>Q173*H173</f>
        <v>0</v>
      </c>
      <c r="S173" s="213">
        <v>0</v>
      </c>
      <c r="T173" s="214">
        <f>S173*H173</f>
        <v>0</v>
      </c>
      <c r="AR173" s="25" t="s">
        <v>161</v>
      </c>
      <c r="AT173" s="25" t="s">
        <v>156</v>
      </c>
      <c r="AU173" s="25" t="s">
        <v>83</v>
      </c>
      <c r="AY173" s="25" t="s">
        <v>154</v>
      </c>
      <c r="BE173" s="215">
        <f>IF(N173="základní",J173,0)</f>
        <v>0</v>
      </c>
      <c r="BF173" s="215">
        <f>IF(N173="snížená",J173,0)</f>
        <v>0</v>
      </c>
      <c r="BG173" s="215">
        <f>IF(N173="zákl. přenesená",J173,0)</f>
        <v>0</v>
      </c>
      <c r="BH173" s="215">
        <f>IF(N173="sníž. přenesená",J173,0)</f>
        <v>0</v>
      </c>
      <c r="BI173" s="215">
        <f>IF(N173="nulová",J173,0)</f>
        <v>0</v>
      </c>
      <c r="BJ173" s="25" t="s">
        <v>79</v>
      </c>
      <c r="BK173" s="215">
        <f>ROUND(I173*H173,2)</f>
        <v>0</v>
      </c>
      <c r="BL173" s="25" t="s">
        <v>161</v>
      </c>
      <c r="BM173" s="25" t="s">
        <v>228</v>
      </c>
    </row>
    <row r="174" spans="2:65" s="13" customFormat="1">
      <c r="B174" s="227"/>
      <c r="C174" s="228"/>
      <c r="D174" s="218" t="s">
        <v>163</v>
      </c>
      <c r="E174" s="229" t="s">
        <v>21</v>
      </c>
      <c r="F174" s="230" t="s">
        <v>229</v>
      </c>
      <c r="G174" s="228"/>
      <c r="H174" s="231">
        <v>8.1379999999999999</v>
      </c>
      <c r="I174" s="232"/>
      <c r="J174" s="228"/>
      <c r="K174" s="228"/>
      <c r="L174" s="233"/>
      <c r="M174" s="234"/>
      <c r="N174" s="235"/>
      <c r="O174" s="235"/>
      <c r="P174" s="235"/>
      <c r="Q174" s="235"/>
      <c r="R174" s="235"/>
      <c r="S174" s="235"/>
      <c r="T174" s="236"/>
      <c r="AT174" s="237" t="s">
        <v>163</v>
      </c>
      <c r="AU174" s="237" t="s">
        <v>83</v>
      </c>
      <c r="AV174" s="13" t="s">
        <v>83</v>
      </c>
      <c r="AW174" s="13" t="s">
        <v>38</v>
      </c>
      <c r="AX174" s="13" t="s">
        <v>79</v>
      </c>
      <c r="AY174" s="237" t="s">
        <v>154</v>
      </c>
    </row>
    <row r="175" spans="2:65" s="1" customFormat="1" ht="25.5" customHeight="1">
      <c r="B175" s="42"/>
      <c r="C175" s="204" t="s">
        <v>230</v>
      </c>
      <c r="D175" s="204" t="s">
        <v>156</v>
      </c>
      <c r="E175" s="205" t="s">
        <v>231</v>
      </c>
      <c r="F175" s="206" t="s">
        <v>232</v>
      </c>
      <c r="G175" s="207" t="s">
        <v>216</v>
      </c>
      <c r="H175" s="208">
        <v>16.274999999999999</v>
      </c>
      <c r="I175" s="209"/>
      <c r="J175" s="210">
        <f>ROUND(I175*H175,2)</f>
        <v>0</v>
      </c>
      <c r="K175" s="206" t="s">
        <v>160</v>
      </c>
      <c r="L175" s="62"/>
      <c r="M175" s="211" t="s">
        <v>21</v>
      </c>
      <c r="N175" s="212" t="s">
        <v>46</v>
      </c>
      <c r="O175" s="43"/>
      <c r="P175" s="213">
        <f>O175*H175</f>
        <v>0</v>
      </c>
      <c r="Q175" s="213">
        <v>0</v>
      </c>
      <c r="R175" s="213">
        <f>Q175*H175</f>
        <v>0</v>
      </c>
      <c r="S175" s="213">
        <v>0</v>
      </c>
      <c r="T175" s="214">
        <f>S175*H175</f>
        <v>0</v>
      </c>
      <c r="AR175" s="25" t="s">
        <v>161</v>
      </c>
      <c r="AT175" s="25" t="s">
        <v>156</v>
      </c>
      <c r="AU175" s="25" t="s">
        <v>83</v>
      </c>
      <c r="AY175" s="25" t="s">
        <v>154</v>
      </c>
      <c r="BE175" s="215">
        <f>IF(N175="základní",J175,0)</f>
        <v>0</v>
      </c>
      <c r="BF175" s="215">
        <f>IF(N175="snížená",J175,0)</f>
        <v>0</v>
      </c>
      <c r="BG175" s="215">
        <f>IF(N175="zákl. přenesená",J175,0)</f>
        <v>0</v>
      </c>
      <c r="BH175" s="215">
        <f>IF(N175="sníž. přenesená",J175,0)</f>
        <v>0</v>
      </c>
      <c r="BI175" s="215">
        <f>IF(N175="nulová",J175,0)</f>
        <v>0</v>
      </c>
      <c r="BJ175" s="25" t="s">
        <v>79</v>
      </c>
      <c r="BK175" s="215">
        <f>ROUND(I175*H175,2)</f>
        <v>0</v>
      </c>
      <c r="BL175" s="25" t="s">
        <v>161</v>
      </c>
      <c r="BM175" s="25" t="s">
        <v>233</v>
      </c>
    </row>
    <row r="176" spans="2:65" s="12" customFormat="1">
      <c r="B176" s="216"/>
      <c r="C176" s="217"/>
      <c r="D176" s="218" t="s">
        <v>163</v>
      </c>
      <c r="E176" s="219" t="s">
        <v>21</v>
      </c>
      <c r="F176" s="220" t="s">
        <v>234</v>
      </c>
      <c r="G176" s="217"/>
      <c r="H176" s="219" t="s">
        <v>21</v>
      </c>
      <c r="I176" s="221"/>
      <c r="J176" s="217"/>
      <c r="K176" s="217"/>
      <c r="L176" s="222"/>
      <c r="M176" s="223"/>
      <c r="N176" s="224"/>
      <c r="O176" s="224"/>
      <c r="P176" s="224"/>
      <c r="Q176" s="224"/>
      <c r="R176" s="224"/>
      <c r="S176" s="224"/>
      <c r="T176" s="225"/>
      <c r="AT176" s="226" t="s">
        <v>163</v>
      </c>
      <c r="AU176" s="226" t="s">
        <v>83</v>
      </c>
      <c r="AV176" s="12" t="s">
        <v>79</v>
      </c>
      <c r="AW176" s="12" t="s">
        <v>38</v>
      </c>
      <c r="AX176" s="12" t="s">
        <v>75</v>
      </c>
      <c r="AY176" s="226" t="s">
        <v>154</v>
      </c>
    </row>
    <row r="177" spans="2:65" s="13" customFormat="1">
      <c r="B177" s="227"/>
      <c r="C177" s="228"/>
      <c r="D177" s="218" t="s">
        <v>163</v>
      </c>
      <c r="E177" s="229" t="s">
        <v>21</v>
      </c>
      <c r="F177" s="230" t="s">
        <v>224</v>
      </c>
      <c r="G177" s="228"/>
      <c r="H177" s="231">
        <v>16.274999999999999</v>
      </c>
      <c r="I177" s="232"/>
      <c r="J177" s="228"/>
      <c r="K177" s="228"/>
      <c r="L177" s="233"/>
      <c r="M177" s="234"/>
      <c r="N177" s="235"/>
      <c r="O177" s="235"/>
      <c r="P177" s="235"/>
      <c r="Q177" s="235"/>
      <c r="R177" s="235"/>
      <c r="S177" s="235"/>
      <c r="T177" s="236"/>
      <c r="AT177" s="237" t="s">
        <v>163</v>
      </c>
      <c r="AU177" s="237" t="s">
        <v>83</v>
      </c>
      <c r="AV177" s="13" t="s">
        <v>83</v>
      </c>
      <c r="AW177" s="13" t="s">
        <v>38</v>
      </c>
      <c r="AX177" s="13" t="s">
        <v>79</v>
      </c>
      <c r="AY177" s="237" t="s">
        <v>154</v>
      </c>
    </row>
    <row r="178" spans="2:65" s="1" customFormat="1" ht="25.5" customHeight="1">
      <c r="B178" s="42"/>
      <c r="C178" s="204" t="s">
        <v>235</v>
      </c>
      <c r="D178" s="204" t="s">
        <v>156</v>
      </c>
      <c r="E178" s="205" t="s">
        <v>236</v>
      </c>
      <c r="F178" s="206" t="s">
        <v>237</v>
      </c>
      <c r="G178" s="207" t="s">
        <v>159</v>
      </c>
      <c r="H178" s="208">
        <v>46.5</v>
      </c>
      <c r="I178" s="209"/>
      <c r="J178" s="210">
        <f>ROUND(I178*H178,2)</f>
        <v>0</v>
      </c>
      <c r="K178" s="206" t="s">
        <v>160</v>
      </c>
      <c r="L178" s="62"/>
      <c r="M178" s="211" t="s">
        <v>21</v>
      </c>
      <c r="N178" s="212" t="s">
        <v>46</v>
      </c>
      <c r="O178" s="43"/>
      <c r="P178" s="213">
        <f>O178*H178</f>
        <v>0</v>
      </c>
      <c r="Q178" s="213">
        <v>0</v>
      </c>
      <c r="R178" s="213">
        <f>Q178*H178</f>
        <v>0</v>
      </c>
      <c r="S178" s="213">
        <v>0</v>
      </c>
      <c r="T178" s="214">
        <f>S178*H178</f>
        <v>0</v>
      </c>
      <c r="AR178" s="25" t="s">
        <v>161</v>
      </c>
      <c r="AT178" s="25" t="s">
        <v>156</v>
      </c>
      <c r="AU178" s="25" t="s">
        <v>83</v>
      </c>
      <c r="AY178" s="25" t="s">
        <v>154</v>
      </c>
      <c r="BE178" s="215">
        <f>IF(N178="základní",J178,0)</f>
        <v>0</v>
      </c>
      <c r="BF178" s="215">
        <f>IF(N178="snížená",J178,0)</f>
        <v>0</v>
      </c>
      <c r="BG178" s="215">
        <f>IF(N178="zákl. přenesená",J178,0)</f>
        <v>0</v>
      </c>
      <c r="BH178" s="215">
        <f>IF(N178="sníž. přenesená",J178,0)</f>
        <v>0</v>
      </c>
      <c r="BI178" s="215">
        <f>IF(N178="nulová",J178,0)</f>
        <v>0</v>
      </c>
      <c r="BJ178" s="25" t="s">
        <v>79</v>
      </c>
      <c r="BK178" s="215">
        <f>ROUND(I178*H178,2)</f>
        <v>0</v>
      </c>
      <c r="BL178" s="25" t="s">
        <v>161</v>
      </c>
      <c r="BM178" s="25" t="s">
        <v>238</v>
      </c>
    </row>
    <row r="179" spans="2:65" s="12" customFormat="1">
      <c r="B179" s="216"/>
      <c r="C179" s="217"/>
      <c r="D179" s="218" t="s">
        <v>163</v>
      </c>
      <c r="E179" s="219" t="s">
        <v>21</v>
      </c>
      <c r="F179" s="220" t="s">
        <v>239</v>
      </c>
      <c r="G179" s="217"/>
      <c r="H179" s="219" t="s">
        <v>21</v>
      </c>
      <c r="I179" s="221"/>
      <c r="J179" s="217"/>
      <c r="K179" s="217"/>
      <c r="L179" s="222"/>
      <c r="M179" s="223"/>
      <c r="N179" s="224"/>
      <c r="O179" s="224"/>
      <c r="P179" s="224"/>
      <c r="Q179" s="224"/>
      <c r="R179" s="224"/>
      <c r="S179" s="224"/>
      <c r="T179" s="225"/>
      <c r="AT179" s="226" t="s">
        <v>163</v>
      </c>
      <c r="AU179" s="226" t="s">
        <v>83</v>
      </c>
      <c r="AV179" s="12" t="s">
        <v>79</v>
      </c>
      <c r="AW179" s="12" t="s">
        <v>38</v>
      </c>
      <c r="AX179" s="12" t="s">
        <v>75</v>
      </c>
      <c r="AY179" s="226" t="s">
        <v>154</v>
      </c>
    </row>
    <row r="180" spans="2:65" s="13" customFormat="1">
      <c r="B180" s="227"/>
      <c r="C180" s="228"/>
      <c r="D180" s="218" t="s">
        <v>163</v>
      </c>
      <c r="E180" s="229" t="s">
        <v>21</v>
      </c>
      <c r="F180" s="230" t="s">
        <v>240</v>
      </c>
      <c r="G180" s="228"/>
      <c r="H180" s="231">
        <v>46.5</v>
      </c>
      <c r="I180" s="232"/>
      <c r="J180" s="228"/>
      <c r="K180" s="228"/>
      <c r="L180" s="233"/>
      <c r="M180" s="234"/>
      <c r="N180" s="235"/>
      <c r="O180" s="235"/>
      <c r="P180" s="235"/>
      <c r="Q180" s="235"/>
      <c r="R180" s="235"/>
      <c r="S180" s="235"/>
      <c r="T180" s="236"/>
      <c r="AT180" s="237" t="s">
        <v>163</v>
      </c>
      <c r="AU180" s="237" t="s">
        <v>83</v>
      </c>
      <c r="AV180" s="13" t="s">
        <v>83</v>
      </c>
      <c r="AW180" s="13" t="s">
        <v>38</v>
      </c>
      <c r="AX180" s="13" t="s">
        <v>79</v>
      </c>
      <c r="AY180" s="237" t="s">
        <v>154</v>
      </c>
    </row>
    <row r="181" spans="2:65" s="1" customFormat="1" ht="25.5" customHeight="1">
      <c r="B181" s="42"/>
      <c r="C181" s="204" t="s">
        <v>10</v>
      </c>
      <c r="D181" s="204" t="s">
        <v>156</v>
      </c>
      <c r="E181" s="205" t="s">
        <v>241</v>
      </c>
      <c r="F181" s="206" t="s">
        <v>242</v>
      </c>
      <c r="G181" s="207" t="s">
        <v>159</v>
      </c>
      <c r="H181" s="208">
        <v>46.5</v>
      </c>
      <c r="I181" s="209"/>
      <c r="J181" s="210">
        <f>ROUND(I181*H181,2)</f>
        <v>0</v>
      </c>
      <c r="K181" s="206" t="s">
        <v>160</v>
      </c>
      <c r="L181" s="62"/>
      <c r="M181" s="211" t="s">
        <v>21</v>
      </c>
      <c r="N181" s="212" t="s">
        <v>46</v>
      </c>
      <c r="O181" s="43"/>
      <c r="P181" s="213">
        <f>O181*H181</f>
        <v>0</v>
      </c>
      <c r="Q181" s="213">
        <v>0</v>
      </c>
      <c r="R181" s="213">
        <f>Q181*H181</f>
        <v>0</v>
      </c>
      <c r="S181" s="213">
        <v>0</v>
      </c>
      <c r="T181" s="214">
        <f>S181*H181</f>
        <v>0</v>
      </c>
      <c r="AR181" s="25" t="s">
        <v>161</v>
      </c>
      <c r="AT181" s="25" t="s">
        <v>156</v>
      </c>
      <c r="AU181" s="25" t="s">
        <v>83</v>
      </c>
      <c r="AY181" s="25" t="s">
        <v>154</v>
      </c>
      <c r="BE181" s="215">
        <f>IF(N181="základní",J181,0)</f>
        <v>0</v>
      </c>
      <c r="BF181" s="215">
        <f>IF(N181="snížená",J181,0)</f>
        <v>0</v>
      </c>
      <c r="BG181" s="215">
        <f>IF(N181="zákl. přenesená",J181,0)</f>
        <v>0</v>
      </c>
      <c r="BH181" s="215">
        <f>IF(N181="sníž. přenesená",J181,0)</f>
        <v>0</v>
      </c>
      <c r="BI181" s="215">
        <f>IF(N181="nulová",J181,0)</f>
        <v>0</v>
      </c>
      <c r="BJ181" s="25" t="s">
        <v>79</v>
      </c>
      <c r="BK181" s="215">
        <f>ROUND(I181*H181,2)</f>
        <v>0</v>
      </c>
      <c r="BL181" s="25" t="s">
        <v>161</v>
      </c>
      <c r="BM181" s="25" t="s">
        <v>243</v>
      </c>
    </row>
    <row r="182" spans="2:65" s="12" customFormat="1">
      <c r="B182" s="216"/>
      <c r="C182" s="217"/>
      <c r="D182" s="218" t="s">
        <v>163</v>
      </c>
      <c r="E182" s="219" t="s">
        <v>21</v>
      </c>
      <c r="F182" s="220" t="s">
        <v>239</v>
      </c>
      <c r="G182" s="217"/>
      <c r="H182" s="219" t="s">
        <v>21</v>
      </c>
      <c r="I182" s="221"/>
      <c r="J182" s="217"/>
      <c r="K182" s="217"/>
      <c r="L182" s="222"/>
      <c r="M182" s="223"/>
      <c r="N182" s="224"/>
      <c r="O182" s="224"/>
      <c r="P182" s="224"/>
      <c r="Q182" s="224"/>
      <c r="R182" s="224"/>
      <c r="S182" s="224"/>
      <c r="T182" s="225"/>
      <c r="AT182" s="226" t="s">
        <v>163</v>
      </c>
      <c r="AU182" s="226" t="s">
        <v>83</v>
      </c>
      <c r="AV182" s="12" t="s">
        <v>79</v>
      </c>
      <c r="AW182" s="12" t="s">
        <v>38</v>
      </c>
      <c r="AX182" s="12" t="s">
        <v>75</v>
      </c>
      <c r="AY182" s="226" t="s">
        <v>154</v>
      </c>
    </row>
    <row r="183" spans="2:65" s="13" customFormat="1">
      <c r="B183" s="227"/>
      <c r="C183" s="228"/>
      <c r="D183" s="218" t="s">
        <v>163</v>
      </c>
      <c r="E183" s="229" t="s">
        <v>21</v>
      </c>
      <c r="F183" s="230" t="s">
        <v>240</v>
      </c>
      <c r="G183" s="228"/>
      <c r="H183" s="231">
        <v>46.5</v>
      </c>
      <c r="I183" s="232"/>
      <c r="J183" s="228"/>
      <c r="K183" s="228"/>
      <c r="L183" s="233"/>
      <c r="M183" s="234"/>
      <c r="N183" s="235"/>
      <c r="O183" s="235"/>
      <c r="P183" s="235"/>
      <c r="Q183" s="235"/>
      <c r="R183" s="235"/>
      <c r="S183" s="235"/>
      <c r="T183" s="236"/>
      <c r="AT183" s="237" t="s">
        <v>163</v>
      </c>
      <c r="AU183" s="237" t="s">
        <v>83</v>
      </c>
      <c r="AV183" s="13" t="s">
        <v>83</v>
      </c>
      <c r="AW183" s="13" t="s">
        <v>38</v>
      </c>
      <c r="AX183" s="13" t="s">
        <v>79</v>
      </c>
      <c r="AY183" s="237" t="s">
        <v>154</v>
      </c>
    </row>
    <row r="184" spans="2:65" s="1" customFormat="1" ht="16.5" customHeight="1">
      <c r="B184" s="42"/>
      <c r="C184" s="260" t="s">
        <v>244</v>
      </c>
      <c r="D184" s="260" t="s">
        <v>245</v>
      </c>
      <c r="E184" s="261" t="s">
        <v>246</v>
      </c>
      <c r="F184" s="262" t="s">
        <v>247</v>
      </c>
      <c r="G184" s="263" t="s">
        <v>248</v>
      </c>
      <c r="H184" s="264">
        <v>0.69799999999999995</v>
      </c>
      <c r="I184" s="265"/>
      <c r="J184" s="266">
        <f>ROUND(I184*H184,2)</f>
        <v>0</v>
      </c>
      <c r="K184" s="262" t="s">
        <v>160</v>
      </c>
      <c r="L184" s="267"/>
      <c r="M184" s="268" t="s">
        <v>21</v>
      </c>
      <c r="N184" s="269" t="s">
        <v>46</v>
      </c>
      <c r="O184" s="43"/>
      <c r="P184" s="213">
        <f>O184*H184</f>
        <v>0</v>
      </c>
      <c r="Q184" s="213">
        <v>1E-3</v>
      </c>
      <c r="R184" s="213">
        <f>Q184*H184</f>
        <v>6.9799999999999994E-4</v>
      </c>
      <c r="S184" s="213">
        <v>0</v>
      </c>
      <c r="T184" s="214">
        <f>S184*H184</f>
        <v>0</v>
      </c>
      <c r="AR184" s="25" t="s">
        <v>201</v>
      </c>
      <c r="AT184" s="25" t="s">
        <v>245</v>
      </c>
      <c r="AU184" s="25" t="s">
        <v>83</v>
      </c>
      <c r="AY184" s="25" t="s">
        <v>154</v>
      </c>
      <c r="BE184" s="215">
        <f>IF(N184="základní",J184,0)</f>
        <v>0</v>
      </c>
      <c r="BF184" s="215">
        <f>IF(N184="snížená",J184,0)</f>
        <v>0</v>
      </c>
      <c r="BG184" s="215">
        <f>IF(N184="zákl. přenesená",J184,0)</f>
        <v>0</v>
      </c>
      <c r="BH184" s="215">
        <f>IF(N184="sníž. přenesená",J184,0)</f>
        <v>0</v>
      </c>
      <c r="BI184" s="215">
        <f>IF(N184="nulová",J184,0)</f>
        <v>0</v>
      </c>
      <c r="BJ184" s="25" t="s">
        <v>79</v>
      </c>
      <c r="BK184" s="215">
        <f>ROUND(I184*H184,2)</f>
        <v>0</v>
      </c>
      <c r="BL184" s="25" t="s">
        <v>161</v>
      </c>
      <c r="BM184" s="25" t="s">
        <v>249</v>
      </c>
    </row>
    <row r="185" spans="2:65" s="13" customFormat="1">
      <c r="B185" s="227"/>
      <c r="C185" s="228"/>
      <c r="D185" s="218" t="s">
        <v>163</v>
      </c>
      <c r="E185" s="228"/>
      <c r="F185" s="230" t="s">
        <v>250</v>
      </c>
      <c r="G185" s="228"/>
      <c r="H185" s="231">
        <v>0.69799999999999995</v>
      </c>
      <c r="I185" s="232"/>
      <c r="J185" s="228"/>
      <c r="K185" s="228"/>
      <c r="L185" s="233"/>
      <c r="M185" s="234"/>
      <c r="N185" s="235"/>
      <c r="O185" s="235"/>
      <c r="P185" s="235"/>
      <c r="Q185" s="235"/>
      <c r="R185" s="235"/>
      <c r="S185" s="235"/>
      <c r="T185" s="236"/>
      <c r="AT185" s="237" t="s">
        <v>163</v>
      </c>
      <c r="AU185" s="237" t="s">
        <v>83</v>
      </c>
      <c r="AV185" s="13" t="s">
        <v>83</v>
      </c>
      <c r="AW185" s="13" t="s">
        <v>6</v>
      </c>
      <c r="AX185" s="13" t="s">
        <v>79</v>
      </c>
      <c r="AY185" s="237" t="s">
        <v>154</v>
      </c>
    </row>
    <row r="186" spans="2:65" s="1" customFormat="1" ht="16.5" customHeight="1">
      <c r="B186" s="42"/>
      <c r="C186" s="204" t="s">
        <v>251</v>
      </c>
      <c r="D186" s="204" t="s">
        <v>156</v>
      </c>
      <c r="E186" s="205" t="s">
        <v>252</v>
      </c>
      <c r="F186" s="206" t="s">
        <v>253</v>
      </c>
      <c r="G186" s="207" t="s">
        <v>159</v>
      </c>
      <c r="H186" s="208">
        <v>46.5</v>
      </c>
      <c r="I186" s="209"/>
      <c r="J186" s="210">
        <f>ROUND(I186*H186,2)</f>
        <v>0</v>
      </c>
      <c r="K186" s="206" t="s">
        <v>160</v>
      </c>
      <c r="L186" s="62"/>
      <c r="M186" s="211" t="s">
        <v>21</v>
      </c>
      <c r="N186" s="212" t="s">
        <v>46</v>
      </c>
      <c r="O186" s="43"/>
      <c r="P186" s="213">
        <f>O186*H186</f>
        <v>0</v>
      </c>
      <c r="Q186" s="213">
        <v>0</v>
      </c>
      <c r="R186" s="213">
        <f>Q186*H186</f>
        <v>0</v>
      </c>
      <c r="S186" s="213">
        <v>0</v>
      </c>
      <c r="T186" s="214">
        <f>S186*H186</f>
        <v>0</v>
      </c>
      <c r="AR186" s="25" t="s">
        <v>161</v>
      </c>
      <c r="AT186" s="25" t="s">
        <v>156</v>
      </c>
      <c r="AU186" s="25" t="s">
        <v>83</v>
      </c>
      <c r="AY186" s="25" t="s">
        <v>154</v>
      </c>
      <c r="BE186" s="215">
        <f>IF(N186="základní",J186,0)</f>
        <v>0</v>
      </c>
      <c r="BF186" s="215">
        <f>IF(N186="snížená",J186,0)</f>
        <v>0</v>
      </c>
      <c r="BG186" s="215">
        <f>IF(N186="zákl. přenesená",J186,0)</f>
        <v>0</v>
      </c>
      <c r="BH186" s="215">
        <f>IF(N186="sníž. přenesená",J186,0)</f>
        <v>0</v>
      </c>
      <c r="BI186" s="215">
        <f>IF(N186="nulová",J186,0)</f>
        <v>0</v>
      </c>
      <c r="BJ186" s="25" t="s">
        <v>79</v>
      </c>
      <c r="BK186" s="215">
        <f>ROUND(I186*H186,2)</f>
        <v>0</v>
      </c>
      <c r="BL186" s="25" t="s">
        <v>161</v>
      </c>
      <c r="BM186" s="25" t="s">
        <v>254</v>
      </c>
    </row>
    <row r="187" spans="2:65" s="12" customFormat="1">
      <c r="B187" s="216"/>
      <c r="C187" s="217"/>
      <c r="D187" s="218" t="s">
        <v>163</v>
      </c>
      <c r="E187" s="219" t="s">
        <v>21</v>
      </c>
      <c r="F187" s="220" t="s">
        <v>255</v>
      </c>
      <c r="G187" s="217"/>
      <c r="H187" s="219" t="s">
        <v>21</v>
      </c>
      <c r="I187" s="221"/>
      <c r="J187" s="217"/>
      <c r="K187" s="217"/>
      <c r="L187" s="222"/>
      <c r="M187" s="223"/>
      <c r="N187" s="224"/>
      <c r="O187" s="224"/>
      <c r="P187" s="224"/>
      <c r="Q187" s="224"/>
      <c r="R187" s="224"/>
      <c r="S187" s="224"/>
      <c r="T187" s="225"/>
      <c r="AT187" s="226" t="s">
        <v>163</v>
      </c>
      <c r="AU187" s="226" t="s">
        <v>83</v>
      </c>
      <c r="AV187" s="12" t="s">
        <v>79</v>
      </c>
      <c r="AW187" s="12" t="s">
        <v>38</v>
      </c>
      <c r="AX187" s="12" t="s">
        <v>75</v>
      </c>
      <c r="AY187" s="226" t="s">
        <v>154</v>
      </c>
    </row>
    <row r="188" spans="2:65" s="13" customFormat="1">
      <c r="B188" s="227"/>
      <c r="C188" s="228"/>
      <c r="D188" s="218" t="s">
        <v>163</v>
      </c>
      <c r="E188" s="229" t="s">
        <v>21</v>
      </c>
      <c r="F188" s="230" t="s">
        <v>240</v>
      </c>
      <c r="G188" s="228"/>
      <c r="H188" s="231">
        <v>46.5</v>
      </c>
      <c r="I188" s="232"/>
      <c r="J188" s="228"/>
      <c r="K188" s="228"/>
      <c r="L188" s="233"/>
      <c r="M188" s="234"/>
      <c r="N188" s="235"/>
      <c r="O188" s="235"/>
      <c r="P188" s="235"/>
      <c r="Q188" s="235"/>
      <c r="R188" s="235"/>
      <c r="S188" s="235"/>
      <c r="T188" s="236"/>
      <c r="AT188" s="237" t="s">
        <v>163</v>
      </c>
      <c r="AU188" s="237" t="s">
        <v>83</v>
      </c>
      <c r="AV188" s="13" t="s">
        <v>83</v>
      </c>
      <c r="AW188" s="13" t="s">
        <v>38</v>
      </c>
      <c r="AX188" s="13" t="s">
        <v>79</v>
      </c>
      <c r="AY188" s="237" t="s">
        <v>154</v>
      </c>
    </row>
    <row r="189" spans="2:65" s="11" customFormat="1" ht="29.85" customHeight="1">
      <c r="B189" s="188"/>
      <c r="C189" s="189"/>
      <c r="D189" s="190" t="s">
        <v>74</v>
      </c>
      <c r="E189" s="202" t="s">
        <v>161</v>
      </c>
      <c r="F189" s="202" t="s">
        <v>256</v>
      </c>
      <c r="G189" s="189"/>
      <c r="H189" s="189"/>
      <c r="I189" s="192"/>
      <c r="J189" s="203">
        <f>BK189</f>
        <v>0</v>
      </c>
      <c r="K189" s="189"/>
      <c r="L189" s="194"/>
      <c r="M189" s="195"/>
      <c r="N189" s="196"/>
      <c r="O189" s="196"/>
      <c r="P189" s="197">
        <f>SUM(P190:P192)</f>
        <v>0</v>
      </c>
      <c r="Q189" s="196"/>
      <c r="R189" s="197">
        <f>SUM(R190:R192)</f>
        <v>4.3096762499999999</v>
      </c>
      <c r="S189" s="196"/>
      <c r="T189" s="198">
        <f>SUM(T190:T192)</f>
        <v>0</v>
      </c>
      <c r="AR189" s="199" t="s">
        <v>79</v>
      </c>
      <c r="AT189" s="200" t="s">
        <v>74</v>
      </c>
      <c r="AU189" s="200" t="s">
        <v>79</v>
      </c>
      <c r="AY189" s="199" t="s">
        <v>154</v>
      </c>
      <c r="BK189" s="201">
        <f>SUM(BK190:BK192)</f>
        <v>0</v>
      </c>
    </row>
    <row r="190" spans="2:65" s="1" customFormat="1" ht="25.5" customHeight="1">
      <c r="B190" s="42"/>
      <c r="C190" s="204" t="s">
        <v>257</v>
      </c>
      <c r="D190" s="204" t="s">
        <v>156</v>
      </c>
      <c r="E190" s="205" t="s">
        <v>258</v>
      </c>
      <c r="F190" s="206" t="s">
        <v>259</v>
      </c>
      <c r="G190" s="207" t="s">
        <v>159</v>
      </c>
      <c r="H190" s="208">
        <v>23.875</v>
      </c>
      <c r="I190" s="209"/>
      <c r="J190" s="210">
        <f>ROUND(I190*H190,2)</f>
        <v>0</v>
      </c>
      <c r="K190" s="206" t="s">
        <v>160</v>
      </c>
      <c r="L190" s="62"/>
      <c r="M190" s="211" t="s">
        <v>21</v>
      </c>
      <c r="N190" s="212" t="s">
        <v>46</v>
      </c>
      <c r="O190" s="43"/>
      <c r="P190" s="213">
        <f>O190*H190</f>
        <v>0</v>
      </c>
      <c r="Q190" s="213">
        <v>0.18051</v>
      </c>
      <c r="R190" s="213">
        <f>Q190*H190</f>
        <v>4.3096762499999999</v>
      </c>
      <c r="S190" s="213">
        <v>0</v>
      </c>
      <c r="T190" s="214">
        <f>S190*H190</f>
        <v>0</v>
      </c>
      <c r="AR190" s="25" t="s">
        <v>161</v>
      </c>
      <c r="AT190" s="25" t="s">
        <v>156</v>
      </c>
      <c r="AU190" s="25" t="s">
        <v>83</v>
      </c>
      <c r="AY190" s="25" t="s">
        <v>154</v>
      </c>
      <c r="BE190" s="215">
        <f>IF(N190="základní",J190,0)</f>
        <v>0</v>
      </c>
      <c r="BF190" s="215">
        <f>IF(N190="snížená",J190,0)</f>
        <v>0</v>
      </c>
      <c r="BG190" s="215">
        <f>IF(N190="zákl. přenesená",J190,0)</f>
        <v>0</v>
      </c>
      <c r="BH190" s="215">
        <f>IF(N190="sníž. přenesená",J190,0)</f>
        <v>0</v>
      </c>
      <c r="BI190" s="215">
        <f>IF(N190="nulová",J190,0)</f>
        <v>0</v>
      </c>
      <c r="BJ190" s="25" t="s">
        <v>79</v>
      </c>
      <c r="BK190" s="215">
        <f>ROUND(I190*H190,2)</f>
        <v>0</v>
      </c>
      <c r="BL190" s="25" t="s">
        <v>161</v>
      </c>
      <c r="BM190" s="25" t="s">
        <v>260</v>
      </c>
    </row>
    <row r="191" spans="2:65" s="12" customFormat="1">
      <c r="B191" s="216"/>
      <c r="C191" s="217"/>
      <c r="D191" s="218" t="s">
        <v>163</v>
      </c>
      <c r="E191" s="219" t="s">
        <v>21</v>
      </c>
      <c r="F191" s="220" t="s">
        <v>261</v>
      </c>
      <c r="G191" s="217"/>
      <c r="H191" s="219" t="s">
        <v>21</v>
      </c>
      <c r="I191" s="221"/>
      <c r="J191" s="217"/>
      <c r="K191" s="217"/>
      <c r="L191" s="222"/>
      <c r="M191" s="223"/>
      <c r="N191" s="224"/>
      <c r="O191" s="224"/>
      <c r="P191" s="224"/>
      <c r="Q191" s="224"/>
      <c r="R191" s="224"/>
      <c r="S191" s="224"/>
      <c r="T191" s="225"/>
      <c r="AT191" s="226" t="s">
        <v>163</v>
      </c>
      <c r="AU191" s="226" t="s">
        <v>83</v>
      </c>
      <c r="AV191" s="12" t="s">
        <v>79</v>
      </c>
      <c r="AW191" s="12" t="s">
        <v>38</v>
      </c>
      <c r="AX191" s="12" t="s">
        <v>75</v>
      </c>
      <c r="AY191" s="226" t="s">
        <v>154</v>
      </c>
    </row>
    <row r="192" spans="2:65" s="13" customFormat="1">
      <c r="B192" s="227"/>
      <c r="C192" s="228"/>
      <c r="D192" s="218" t="s">
        <v>163</v>
      </c>
      <c r="E192" s="229" t="s">
        <v>21</v>
      </c>
      <c r="F192" s="230" t="s">
        <v>262</v>
      </c>
      <c r="G192" s="228"/>
      <c r="H192" s="231">
        <v>23.875</v>
      </c>
      <c r="I192" s="232"/>
      <c r="J192" s="228"/>
      <c r="K192" s="228"/>
      <c r="L192" s="233"/>
      <c r="M192" s="234"/>
      <c r="N192" s="235"/>
      <c r="O192" s="235"/>
      <c r="P192" s="235"/>
      <c r="Q192" s="235"/>
      <c r="R192" s="235"/>
      <c r="S192" s="235"/>
      <c r="T192" s="236"/>
      <c r="AT192" s="237" t="s">
        <v>163</v>
      </c>
      <c r="AU192" s="237" t="s">
        <v>83</v>
      </c>
      <c r="AV192" s="13" t="s">
        <v>83</v>
      </c>
      <c r="AW192" s="13" t="s">
        <v>38</v>
      </c>
      <c r="AX192" s="13" t="s">
        <v>79</v>
      </c>
      <c r="AY192" s="237" t="s">
        <v>154</v>
      </c>
    </row>
    <row r="193" spans="2:65" s="11" customFormat="1" ht="29.85" customHeight="1">
      <c r="B193" s="188"/>
      <c r="C193" s="189"/>
      <c r="D193" s="190" t="s">
        <v>74</v>
      </c>
      <c r="E193" s="202" t="s">
        <v>185</v>
      </c>
      <c r="F193" s="202" t="s">
        <v>263</v>
      </c>
      <c r="G193" s="189"/>
      <c r="H193" s="189"/>
      <c r="I193" s="192"/>
      <c r="J193" s="203">
        <f>BK193</f>
        <v>0</v>
      </c>
      <c r="K193" s="189"/>
      <c r="L193" s="194"/>
      <c r="M193" s="195"/>
      <c r="N193" s="196"/>
      <c r="O193" s="196"/>
      <c r="P193" s="197">
        <f>SUM(P194:P230)</f>
        <v>0</v>
      </c>
      <c r="Q193" s="196"/>
      <c r="R193" s="197">
        <f>SUM(R194:R230)</f>
        <v>151.30307275000001</v>
      </c>
      <c r="S193" s="196"/>
      <c r="T193" s="198">
        <f>SUM(T194:T230)</f>
        <v>0</v>
      </c>
      <c r="AR193" s="199" t="s">
        <v>79</v>
      </c>
      <c r="AT193" s="200" t="s">
        <v>74</v>
      </c>
      <c r="AU193" s="200" t="s">
        <v>79</v>
      </c>
      <c r="AY193" s="199" t="s">
        <v>154</v>
      </c>
      <c r="BK193" s="201">
        <f>SUM(BK194:BK230)</f>
        <v>0</v>
      </c>
    </row>
    <row r="194" spans="2:65" s="1" customFormat="1" ht="25.5" customHeight="1">
      <c r="B194" s="42"/>
      <c r="C194" s="204" t="s">
        <v>264</v>
      </c>
      <c r="D194" s="204" t="s">
        <v>156</v>
      </c>
      <c r="E194" s="205" t="s">
        <v>265</v>
      </c>
      <c r="F194" s="206" t="s">
        <v>266</v>
      </c>
      <c r="G194" s="207" t="s">
        <v>159</v>
      </c>
      <c r="H194" s="208">
        <v>203.35900000000001</v>
      </c>
      <c r="I194" s="209"/>
      <c r="J194" s="210">
        <f>ROUND(I194*H194,2)</f>
        <v>0</v>
      </c>
      <c r="K194" s="206" t="s">
        <v>160</v>
      </c>
      <c r="L194" s="62"/>
      <c r="M194" s="211" t="s">
        <v>21</v>
      </c>
      <c r="N194" s="212" t="s">
        <v>46</v>
      </c>
      <c r="O194" s="43"/>
      <c r="P194" s="213">
        <f>O194*H194</f>
        <v>0</v>
      </c>
      <c r="Q194" s="213">
        <v>0.378</v>
      </c>
      <c r="R194" s="213">
        <f>Q194*H194</f>
        <v>76.869702000000004</v>
      </c>
      <c r="S194" s="213">
        <v>0</v>
      </c>
      <c r="T194" s="214">
        <f>S194*H194</f>
        <v>0</v>
      </c>
      <c r="AR194" s="25" t="s">
        <v>161</v>
      </c>
      <c r="AT194" s="25" t="s">
        <v>156</v>
      </c>
      <c r="AU194" s="25" t="s">
        <v>83</v>
      </c>
      <c r="AY194" s="25" t="s">
        <v>154</v>
      </c>
      <c r="BE194" s="215">
        <f>IF(N194="základní",J194,0)</f>
        <v>0</v>
      </c>
      <c r="BF194" s="215">
        <f>IF(N194="snížená",J194,0)</f>
        <v>0</v>
      </c>
      <c r="BG194" s="215">
        <f>IF(N194="zákl. přenesená",J194,0)</f>
        <v>0</v>
      </c>
      <c r="BH194" s="215">
        <f>IF(N194="sníž. přenesená",J194,0)</f>
        <v>0</v>
      </c>
      <c r="BI194" s="215">
        <f>IF(N194="nulová",J194,0)</f>
        <v>0</v>
      </c>
      <c r="BJ194" s="25" t="s">
        <v>79</v>
      </c>
      <c r="BK194" s="215">
        <f>ROUND(I194*H194,2)</f>
        <v>0</v>
      </c>
      <c r="BL194" s="25" t="s">
        <v>161</v>
      </c>
      <c r="BM194" s="25" t="s">
        <v>267</v>
      </c>
    </row>
    <row r="195" spans="2:65" s="13" customFormat="1">
      <c r="B195" s="227"/>
      <c r="C195" s="228"/>
      <c r="D195" s="218" t="s">
        <v>163</v>
      </c>
      <c r="E195" s="229" t="s">
        <v>21</v>
      </c>
      <c r="F195" s="230" t="s">
        <v>165</v>
      </c>
      <c r="G195" s="228"/>
      <c r="H195" s="231">
        <v>37.484999999999999</v>
      </c>
      <c r="I195" s="232"/>
      <c r="J195" s="228"/>
      <c r="K195" s="228"/>
      <c r="L195" s="233"/>
      <c r="M195" s="234"/>
      <c r="N195" s="235"/>
      <c r="O195" s="235"/>
      <c r="P195" s="235"/>
      <c r="Q195" s="235"/>
      <c r="R195" s="235"/>
      <c r="S195" s="235"/>
      <c r="T195" s="236"/>
      <c r="AT195" s="237" t="s">
        <v>163</v>
      </c>
      <c r="AU195" s="237" t="s">
        <v>83</v>
      </c>
      <c r="AV195" s="13" t="s">
        <v>83</v>
      </c>
      <c r="AW195" s="13" t="s">
        <v>38</v>
      </c>
      <c r="AX195" s="13" t="s">
        <v>75</v>
      </c>
      <c r="AY195" s="237" t="s">
        <v>154</v>
      </c>
    </row>
    <row r="196" spans="2:65" s="13" customFormat="1">
      <c r="B196" s="227"/>
      <c r="C196" s="228"/>
      <c r="D196" s="218" t="s">
        <v>163</v>
      </c>
      <c r="E196" s="229" t="s">
        <v>21</v>
      </c>
      <c r="F196" s="230" t="s">
        <v>166</v>
      </c>
      <c r="G196" s="228"/>
      <c r="H196" s="231">
        <v>34.508000000000003</v>
      </c>
      <c r="I196" s="232"/>
      <c r="J196" s="228"/>
      <c r="K196" s="228"/>
      <c r="L196" s="233"/>
      <c r="M196" s="234"/>
      <c r="N196" s="235"/>
      <c r="O196" s="235"/>
      <c r="P196" s="235"/>
      <c r="Q196" s="235"/>
      <c r="R196" s="235"/>
      <c r="S196" s="235"/>
      <c r="T196" s="236"/>
      <c r="AT196" s="237" t="s">
        <v>163</v>
      </c>
      <c r="AU196" s="237" t="s">
        <v>83</v>
      </c>
      <c r="AV196" s="13" t="s">
        <v>83</v>
      </c>
      <c r="AW196" s="13" t="s">
        <v>38</v>
      </c>
      <c r="AX196" s="13" t="s">
        <v>75</v>
      </c>
      <c r="AY196" s="237" t="s">
        <v>154</v>
      </c>
    </row>
    <row r="197" spans="2:65" s="13" customFormat="1">
      <c r="B197" s="227"/>
      <c r="C197" s="228"/>
      <c r="D197" s="218" t="s">
        <v>163</v>
      </c>
      <c r="E197" s="229" t="s">
        <v>21</v>
      </c>
      <c r="F197" s="230" t="s">
        <v>167</v>
      </c>
      <c r="G197" s="228"/>
      <c r="H197" s="231">
        <v>123.518</v>
      </c>
      <c r="I197" s="232"/>
      <c r="J197" s="228"/>
      <c r="K197" s="228"/>
      <c r="L197" s="233"/>
      <c r="M197" s="234"/>
      <c r="N197" s="235"/>
      <c r="O197" s="235"/>
      <c r="P197" s="235"/>
      <c r="Q197" s="235"/>
      <c r="R197" s="235"/>
      <c r="S197" s="235"/>
      <c r="T197" s="236"/>
      <c r="AT197" s="237" t="s">
        <v>163</v>
      </c>
      <c r="AU197" s="237" t="s">
        <v>83</v>
      </c>
      <c r="AV197" s="13" t="s">
        <v>83</v>
      </c>
      <c r="AW197" s="13" t="s">
        <v>38</v>
      </c>
      <c r="AX197" s="13" t="s">
        <v>75</v>
      </c>
      <c r="AY197" s="237" t="s">
        <v>154</v>
      </c>
    </row>
    <row r="198" spans="2:65" s="13" customFormat="1">
      <c r="B198" s="227"/>
      <c r="C198" s="228"/>
      <c r="D198" s="218" t="s">
        <v>163</v>
      </c>
      <c r="E198" s="229" t="s">
        <v>21</v>
      </c>
      <c r="F198" s="230" t="s">
        <v>168</v>
      </c>
      <c r="G198" s="228"/>
      <c r="H198" s="231">
        <v>7.8479999999999999</v>
      </c>
      <c r="I198" s="232"/>
      <c r="J198" s="228"/>
      <c r="K198" s="228"/>
      <c r="L198" s="233"/>
      <c r="M198" s="234"/>
      <c r="N198" s="235"/>
      <c r="O198" s="235"/>
      <c r="P198" s="235"/>
      <c r="Q198" s="235"/>
      <c r="R198" s="235"/>
      <c r="S198" s="235"/>
      <c r="T198" s="236"/>
      <c r="AT198" s="237" t="s">
        <v>163</v>
      </c>
      <c r="AU198" s="237" t="s">
        <v>83</v>
      </c>
      <c r="AV198" s="13" t="s">
        <v>83</v>
      </c>
      <c r="AW198" s="13" t="s">
        <v>38</v>
      </c>
      <c r="AX198" s="13" t="s">
        <v>75</v>
      </c>
      <c r="AY198" s="237" t="s">
        <v>154</v>
      </c>
    </row>
    <row r="199" spans="2:65" s="15" customFormat="1">
      <c r="B199" s="249"/>
      <c r="C199" s="250"/>
      <c r="D199" s="218" t="s">
        <v>163</v>
      </c>
      <c r="E199" s="251" t="s">
        <v>21</v>
      </c>
      <c r="F199" s="252" t="s">
        <v>219</v>
      </c>
      <c r="G199" s="250"/>
      <c r="H199" s="253">
        <v>203.35900000000001</v>
      </c>
      <c r="I199" s="254"/>
      <c r="J199" s="250"/>
      <c r="K199" s="250"/>
      <c r="L199" s="255"/>
      <c r="M199" s="256"/>
      <c r="N199" s="257"/>
      <c r="O199" s="257"/>
      <c r="P199" s="257"/>
      <c r="Q199" s="257"/>
      <c r="R199" s="257"/>
      <c r="S199" s="257"/>
      <c r="T199" s="258"/>
      <c r="AT199" s="259" t="s">
        <v>163</v>
      </c>
      <c r="AU199" s="259" t="s">
        <v>83</v>
      </c>
      <c r="AV199" s="15" t="s">
        <v>161</v>
      </c>
      <c r="AW199" s="15" t="s">
        <v>38</v>
      </c>
      <c r="AX199" s="15" t="s">
        <v>79</v>
      </c>
      <c r="AY199" s="259" t="s">
        <v>154</v>
      </c>
    </row>
    <row r="200" spans="2:65" s="1" customFormat="1" ht="25.5" customHeight="1">
      <c r="B200" s="42"/>
      <c r="C200" s="204" t="s">
        <v>268</v>
      </c>
      <c r="D200" s="204" t="s">
        <v>156</v>
      </c>
      <c r="E200" s="205" t="s">
        <v>269</v>
      </c>
      <c r="F200" s="206" t="s">
        <v>270</v>
      </c>
      <c r="G200" s="207" t="s">
        <v>159</v>
      </c>
      <c r="H200" s="208">
        <v>101.68</v>
      </c>
      <c r="I200" s="209"/>
      <c r="J200" s="210">
        <f>ROUND(I200*H200,2)</f>
        <v>0</v>
      </c>
      <c r="K200" s="206" t="s">
        <v>160</v>
      </c>
      <c r="L200" s="62"/>
      <c r="M200" s="211" t="s">
        <v>21</v>
      </c>
      <c r="N200" s="212" t="s">
        <v>46</v>
      </c>
      <c r="O200" s="43"/>
      <c r="P200" s="213">
        <f>O200*H200</f>
        <v>0</v>
      </c>
      <c r="Q200" s="213">
        <v>0.114</v>
      </c>
      <c r="R200" s="213">
        <f>Q200*H200</f>
        <v>11.591520000000001</v>
      </c>
      <c r="S200" s="213">
        <v>0</v>
      </c>
      <c r="T200" s="214">
        <f>S200*H200</f>
        <v>0</v>
      </c>
      <c r="AR200" s="25" t="s">
        <v>161</v>
      </c>
      <c r="AT200" s="25" t="s">
        <v>156</v>
      </c>
      <c r="AU200" s="25" t="s">
        <v>83</v>
      </c>
      <c r="AY200" s="25" t="s">
        <v>154</v>
      </c>
      <c r="BE200" s="215">
        <f>IF(N200="základní",J200,0)</f>
        <v>0</v>
      </c>
      <c r="BF200" s="215">
        <f>IF(N200="snížená",J200,0)</f>
        <v>0</v>
      </c>
      <c r="BG200" s="215">
        <f>IF(N200="zákl. přenesená",J200,0)</f>
        <v>0</v>
      </c>
      <c r="BH200" s="215">
        <f>IF(N200="sníž. přenesená",J200,0)</f>
        <v>0</v>
      </c>
      <c r="BI200" s="215">
        <f>IF(N200="nulová",J200,0)</f>
        <v>0</v>
      </c>
      <c r="BJ200" s="25" t="s">
        <v>79</v>
      </c>
      <c r="BK200" s="215">
        <f>ROUND(I200*H200,2)</f>
        <v>0</v>
      </c>
      <c r="BL200" s="25" t="s">
        <v>161</v>
      </c>
      <c r="BM200" s="25" t="s">
        <v>271</v>
      </c>
    </row>
    <row r="201" spans="2:65" s="12" customFormat="1" ht="27">
      <c r="B201" s="216"/>
      <c r="C201" s="217"/>
      <c r="D201" s="218" t="s">
        <v>163</v>
      </c>
      <c r="E201" s="219" t="s">
        <v>21</v>
      </c>
      <c r="F201" s="220" t="s">
        <v>272</v>
      </c>
      <c r="G201" s="217"/>
      <c r="H201" s="219" t="s">
        <v>21</v>
      </c>
      <c r="I201" s="221"/>
      <c r="J201" s="217"/>
      <c r="K201" s="217"/>
      <c r="L201" s="222"/>
      <c r="M201" s="223"/>
      <c r="N201" s="224"/>
      <c r="O201" s="224"/>
      <c r="P201" s="224"/>
      <c r="Q201" s="224"/>
      <c r="R201" s="224"/>
      <c r="S201" s="224"/>
      <c r="T201" s="225"/>
      <c r="AT201" s="226" t="s">
        <v>163</v>
      </c>
      <c r="AU201" s="226" t="s">
        <v>83</v>
      </c>
      <c r="AV201" s="12" t="s">
        <v>79</v>
      </c>
      <c r="AW201" s="12" t="s">
        <v>38</v>
      </c>
      <c r="AX201" s="12" t="s">
        <v>75</v>
      </c>
      <c r="AY201" s="226" t="s">
        <v>154</v>
      </c>
    </row>
    <row r="202" spans="2:65" s="13" customFormat="1">
      <c r="B202" s="227"/>
      <c r="C202" s="228"/>
      <c r="D202" s="218" t="s">
        <v>163</v>
      </c>
      <c r="E202" s="229" t="s">
        <v>21</v>
      </c>
      <c r="F202" s="230" t="s">
        <v>165</v>
      </c>
      <c r="G202" s="228"/>
      <c r="H202" s="231">
        <v>37.484999999999999</v>
      </c>
      <c r="I202" s="232"/>
      <c r="J202" s="228"/>
      <c r="K202" s="228"/>
      <c r="L202" s="233"/>
      <c r="M202" s="234"/>
      <c r="N202" s="235"/>
      <c r="O202" s="235"/>
      <c r="P202" s="235"/>
      <c r="Q202" s="235"/>
      <c r="R202" s="235"/>
      <c r="S202" s="235"/>
      <c r="T202" s="236"/>
      <c r="AT202" s="237" t="s">
        <v>163</v>
      </c>
      <c r="AU202" s="237" t="s">
        <v>83</v>
      </c>
      <c r="AV202" s="13" t="s">
        <v>83</v>
      </c>
      <c r="AW202" s="13" t="s">
        <v>38</v>
      </c>
      <c r="AX202" s="13" t="s">
        <v>75</v>
      </c>
      <c r="AY202" s="237" t="s">
        <v>154</v>
      </c>
    </row>
    <row r="203" spans="2:65" s="13" customFormat="1">
      <c r="B203" s="227"/>
      <c r="C203" s="228"/>
      <c r="D203" s="218" t="s">
        <v>163</v>
      </c>
      <c r="E203" s="229" t="s">
        <v>21</v>
      </c>
      <c r="F203" s="230" t="s">
        <v>166</v>
      </c>
      <c r="G203" s="228"/>
      <c r="H203" s="231">
        <v>34.508000000000003</v>
      </c>
      <c r="I203" s="232"/>
      <c r="J203" s="228"/>
      <c r="K203" s="228"/>
      <c r="L203" s="233"/>
      <c r="M203" s="234"/>
      <c r="N203" s="235"/>
      <c r="O203" s="235"/>
      <c r="P203" s="235"/>
      <c r="Q203" s="235"/>
      <c r="R203" s="235"/>
      <c r="S203" s="235"/>
      <c r="T203" s="236"/>
      <c r="AT203" s="237" t="s">
        <v>163</v>
      </c>
      <c r="AU203" s="237" t="s">
        <v>83</v>
      </c>
      <c r="AV203" s="13" t="s">
        <v>83</v>
      </c>
      <c r="AW203" s="13" t="s">
        <v>38</v>
      </c>
      <c r="AX203" s="13" t="s">
        <v>75</v>
      </c>
      <c r="AY203" s="237" t="s">
        <v>154</v>
      </c>
    </row>
    <row r="204" spans="2:65" s="13" customFormat="1">
      <c r="B204" s="227"/>
      <c r="C204" s="228"/>
      <c r="D204" s="218" t="s">
        <v>163</v>
      </c>
      <c r="E204" s="229" t="s">
        <v>21</v>
      </c>
      <c r="F204" s="230" t="s">
        <v>167</v>
      </c>
      <c r="G204" s="228"/>
      <c r="H204" s="231">
        <v>123.518</v>
      </c>
      <c r="I204" s="232"/>
      <c r="J204" s="228"/>
      <c r="K204" s="228"/>
      <c r="L204" s="233"/>
      <c r="M204" s="234"/>
      <c r="N204" s="235"/>
      <c r="O204" s="235"/>
      <c r="P204" s="235"/>
      <c r="Q204" s="235"/>
      <c r="R204" s="235"/>
      <c r="S204" s="235"/>
      <c r="T204" s="236"/>
      <c r="AT204" s="237" t="s">
        <v>163</v>
      </c>
      <c r="AU204" s="237" t="s">
        <v>83</v>
      </c>
      <c r="AV204" s="13" t="s">
        <v>83</v>
      </c>
      <c r="AW204" s="13" t="s">
        <v>38</v>
      </c>
      <c r="AX204" s="13" t="s">
        <v>75</v>
      </c>
      <c r="AY204" s="237" t="s">
        <v>154</v>
      </c>
    </row>
    <row r="205" spans="2:65" s="13" customFormat="1">
      <c r="B205" s="227"/>
      <c r="C205" s="228"/>
      <c r="D205" s="218" t="s">
        <v>163</v>
      </c>
      <c r="E205" s="229" t="s">
        <v>21</v>
      </c>
      <c r="F205" s="230" t="s">
        <v>168</v>
      </c>
      <c r="G205" s="228"/>
      <c r="H205" s="231">
        <v>7.8479999999999999</v>
      </c>
      <c r="I205" s="232"/>
      <c r="J205" s="228"/>
      <c r="K205" s="228"/>
      <c r="L205" s="233"/>
      <c r="M205" s="234"/>
      <c r="N205" s="235"/>
      <c r="O205" s="235"/>
      <c r="P205" s="235"/>
      <c r="Q205" s="235"/>
      <c r="R205" s="235"/>
      <c r="S205" s="235"/>
      <c r="T205" s="236"/>
      <c r="AT205" s="237" t="s">
        <v>163</v>
      </c>
      <c r="AU205" s="237" t="s">
        <v>83</v>
      </c>
      <c r="AV205" s="13" t="s">
        <v>83</v>
      </c>
      <c r="AW205" s="13" t="s">
        <v>38</v>
      </c>
      <c r="AX205" s="13" t="s">
        <v>75</v>
      </c>
      <c r="AY205" s="237" t="s">
        <v>154</v>
      </c>
    </row>
    <row r="206" spans="2:65" s="15" customFormat="1">
      <c r="B206" s="249"/>
      <c r="C206" s="250"/>
      <c r="D206" s="218" t="s">
        <v>163</v>
      </c>
      <c r="E206" s="251" t="s">
        <v>21</v>
      </c>
      <c r="F206" s="252" t="s">
        <v>219</v>
      </c>
      <c r="G206" s="250"/>
      <c r="H206" s="253">
        <v>203.35900000000001</v>
      </c>
      <c r="I206" s="254"/>
      <c r="J206" s="250"/>
      <c r="K206" s="250"/>
      <c r="L206" s="255"/>
      <c r="M206" s="256"/>
      <c r="N206" s="257"/>
      <c r="O206" s="257"/>
      <c r="P206" s="257"/>
      <c r="Q206" s="257"/>
      <c r="R206" s="257"/>
      <c r="S206" s="257"/>
      <c r="T206" s="258"/>
      <c r="AT206" s="259" t="s">
        <v>163</v>
      </c>
      <c r="AU206" s="259" t="s">
        <v>83</v>
      </c>
      <c r="AV206" s="15" t="s">
        <v>161</v>
      </c>
      <c r="AW206" s="15" t="s">
        <v>38</v>
      </c>
      <c r="AX206" s="15" t="s">
        <v>75</v>
      </c>
      <c r="AY206" s="259" t="s">
        <v>154</v>
      </c>
    </row>
    <row r="207" spans="2:65" s="13" customFormat="1">
      <c r="B207" s="227"/>
      <c r="C207" s="228"/>
      <c r="D207" s="218" t="s">
        <v>163</v>
      </c>
      <c r="E207" s="229" t="s">
        <v>21</v>
      </c>
      <c r="F207" s="230" t="s">
        <v>273</v>
      </c>
      <c r="G207" s="228"/>
      <c r="H207" s="231">
        <v>101.68</v>
      </c>
      <c r="I207" s="232"/>
      <c r="J207" s="228"/>
      <c r="K207" s="228"/>
      <c r="L207" s="233"/>
      <c r="M207" s="234"/>
      <c r="N207" s="235"/>
      <c r="O207" s="235"/>
      <c r="P207" s="235"/>
      <c r="Q207" s="235"/>
      <c r="R207" s="235"/>
      <c r="S207" s="235"/>
      <c r="T207" s="236"/>
      <c r="AT207" s="237" t="s">
        <v>163</v>
      </c>
      <c r="AU207" s="237" t="s">
        <v>83</v>
      </c>
      <c r="AV207" s="13" t="s">
        <v>83</v>
      </c>
      <c r="AW207" s="13" t="s">
        <v>38</v>
      </c>
      <c r="AX207" s="13" t="s">
        <v>79</v>
      </c>
      <c r="AY207" s="237" t="s">
        <v>154</v>
      </c>
    </row>
    <row r="208" spans="2:65" s="1" customFormat="1" ht="25.5" customHeight="1">
      <c r="B208" s="42"/>
      <c r="C208" s="204" t="s">
        <v>9</v>
      </c>
      <c r="D208" s="204" t="s">
        <v>156</v>
      </c>
      <c r="E208" s="205" t="s">
        <v>274</v>
      </c>
      <c r="F208" s="206" t="s">
        <v>275</v>
      </c>
      <c r="G208" s="207" t="s">
        <v>159</v>
      </c>
      <c r="H208" s="208">
        <v>47.75</v>
      </c>
      <c r="I208" s="209"/>
      <c r="J208" s="210">
        <f>ROUND(I208*H208,2)</f>
        <v>0</v>
      </c>
      <c r="K208" s="206" t="s">
        <v>160</v>
      </c>
      <c r="L208" s="62"/>
      <c r="M208" s="211" t="s">
        <v>21</v>
      </c>
      <c r="N208" s="212" t="s">
        <v>46</v>
      </c>
      <c r="O208" s="43"/>
      <c r="P208" s="213">
        <f>O208*H208</f>
        <v>0</v>
      </c>
      <c r="Q208" s="213">
        <v>5.1000000000000004E-4</v>
      </c>
      <c r="R208" s="213">
        <f>Q208*H208</f>
        <v>2.4352500000000003E-2</v>
      </c>
      <c r="S208" s="213">
        <v>0</v>
      </c>
      <c r="T208" s="214">
        <f>S208*H208</f>
        <v>0</v>
      </c>
      <c r="AR208" s="25" t="s">
        <v>161</v>
      </c>
      <c r="AT208" s="25" t="s">
        <v>156</v>
      </c>
      <c r="AU208" s="25" t="s">
        <v>83</v>
      </c>
      <c r="AY208" s="25" t="s">
        <v>154</v>
      </c>
      <c r="BE208" s="215">
        <f>IF(N208="základní",J208,0)</f>
        <v>0</v>
      </c>
      <c r="BF208" s="215">
        <f>IF(N208="snížená",J208,0)</f>
        <v>0</v>
      </c>
      <c r="BG208" s="215">
        <f>IF(N208="zákl. přenesená",J208,0)</f>
        <v>0</v>
      </c>
      <c r="BH208" s="215">
        <f>IF(N208="sníž. přenesená",J208,0)</f>
        <v>0</v>
      </c>
      <c r="BI208" s="215">
        <f>IF(N208="nulová",J208,0)</f>
        <v>0</v>
      </c>
      <c r="BJ208" s="25" t="s">
        <v>79</v>
      </c>
      <c r="BK208" s="215">
        <f>ROUND(I208*H208,2)</f>
        <v>0</v>
      </c>
      <c r="BL208" s="25" t="s">
        <v>161</v>
      </c>
      <c r="BM208" s="25" t="s">
        <v>276</v>
      </c>
    </row>
    <row r="209" spans="2:65" s="13" customFormat="1">
      <c r="B209" s="227"/>
      <c r="C209" s="228"/>
      <c r="D209" s="218" t="s">
        <v>163</v>
      </c>
      <c r="E209" s="229" t="s">
        <v>21</v>
      </c>
      <c r="F209" s="230" t="s">
        <v>277</v>
      </c>
      <c r="G209" s="228"/>
      <c r="H209" s="231">
        <v>47.75</v>
      </c>
      <c r="I209" s="232"/>
      <c r="J209" s="228"/>
      <c r="K209" s="228"/>
      <c r="L209" s="233"/>
      <c r="M209" s="234"/>
      <c r="N209" s="235"/>
      <c r="O209" s="235"/>
      <c r="P209" s="235"/>
      <c r="Q209" s="235"/>
      <c r="R209" s="235"/>
      <c r="S209" s="235"/>
      <c r="T209" s="236"/>
      <c r="AT209" s="237" t="s">
        <v>163</v>
      </c>
      <c r="AU209" s="237" t="s">
        <v>83</v>
      </c>
      <c r="AV209" s="13" t="s">
        <v>83</v>
      </c>
      <c r="AW209" s="13" t="s">
        <v>38</v>
      </c>
      <c r="AX209" s="13" t="s">
        <v>79</v>
      </c>
      <c r="AY209" s="237" t="s">
        <v>154</v>
      </c>
    </row>
    <row r="210" spans="2:65" s="1" customFormat="1" ht="38.25" customHeight="1">
      <c r="B210" s="42"/>
      <c r="C210" s="204" t="s">
        <v>278</v>
      </c>
      <c r="D210" s="204" t="s">
        <v>156</v>
      </c>
      <c r="E210" s="205" t="s">
        <v>279</v>
      </c>
      <c r="F210" s="206" t="s">
        <v>280</v>
      </c>
      <c r="G210" s="207" t="s">
        <v>159</v>
      </c>
      <c r="H210" s="208">
        <v>23.875</v>
      </c>
      <c r="I210" s="209"/>
      <c r="J210" s="210">
        <f>ROUND(I210*H210,2)</f>
        <v>0</v>
      </c>
      <c r="K210" s="206" t="s">
        <v>160</v>
      </c>
      <c r="L210" s="62"/>
      <c r="M210" s="211" t="s">
        <v>21</v>
      </c>
      <c r="N210" s="212" t="s">
        <v>46</v>
      </c>
      <c r="O210" s="43"/>
      <c r="P210" s="213">
        <f>O210*H210</f>
        <v>0</v>
      </c>
      <c r="Q210" s="213">
        <v>0.12966</v>
      </c>
      <c r="R210" s="213">
        <f>Q210*H210</f>
        <v>3.0956324999999998</v>
      </c>
      <c r="S210" s="213">
        <v>0</v>
      </c>
      <c r="T210" s="214">
        <f>S210*H210</f>
        <v>0</v>
      </c>
      <c r="AR210" s="25" t="s">
        <v>161</v>
      </c>
      <c r="AT210" s="25" t="s">
        <v>156</v>
      </c>
      <c r="AU210" s="25" t="s">
        <v>83</v>
      </c>
      <c r="AY210" s="25" t="s">
        <v>154</v>
      </c>
      <c r="BE210" s="215">
        <f>IF(N210="základní",J210,0)</f>
        <v>0</v>
      </c>
      <c r="BF210" s="215">
        <f>IF(N210="snížená",J210,0)</f>
        <v>0</v>
      </c>
      <c r="BG210" s="215">
        <f>IF(N210="zákl. přenesená",J210,0)</f>
        <v>0</v>
      </c>
      <c r="BH210" s="215">
        <f>IF(N210="sníž. přenesená",J210,0)</f>
        <v>0</v>
      </c>
      <c r="BI210" s="215">
        <f>IF(N210="nulová",J210,0)</f>
        <v>0</v>
      </c>
      <c r="BJ210" s="25" t="s">
        <v>79</v>
      </c>
      <c r="BK210" s="215">
        <f>ROUND(I210*H210,2)</f>
        <v>0</v>
      </c>
      <c r="BL210" s="25" t="s">
        <v>161</v>
      </c>
      <c r="BM210" s="25" t="s">
        <v>281</v>
      </c>
    </row>
    <row r="211" spans="2:65" s="13" customFormat="1">
      <c r="B211" s="227"/>
      <c r="C211" s="228"/>
      <c r="D211" s="218" t="s">
        <v>163</v>
      </c>
      <c r="E211" s="229" t="s">
        <v>21</v>
      </c>
      <c r="F211" s="230" t="s">
        <v>262</v>
      </c>
      <c r="G211" s="228"/>
      <c r="H211" s="231">
        <v>23.875</v>
      </c>
      <c r="I211" s="232"/>
      <c r="J211" s="228"/>
      <c r="K211" s="228"/>
      <c r="L211" s="233"/>
      <c r="M211" s="234"/>
      <c r="N211" s="235"/>
      <c r="O211" s="235"/>
      <c r="P211" s="235"/>
      <c r="Q211" s="235"/>
      <c r="R211" s="235"/>
      <c r="S211" s="235"/>
      <c r="T211" s="236"/>
      <c r="AT211" s="237" t="s">
        <v>163</v>
      </c>
      <c r="AU211" s="237" t="s">
        <v>83</v>
      </c>
      <c r="AV211" s="13" t="s">
        <v>83</v>
      </c>
      <c r="AW211" s="13" t="s">
        <v>38</v>
      </c>
      <c r="AX211" s="13" t="s">
        <v>79</v>
      </c>
      <c r="AY211" s="237" t="s">
        <v>154</v>
      </c>
    </row>
    <row r="212" spans="2:65" s="1" customFormat="1" ht="25.5" customHeight="1">
      <c r="B212" s="42"/>
      <c r="C212" s="204" t="s">
        <v>282</v>
      </c>
      <c r="D212" s="204" t="s">
        <v>156</v>
      </c>
      <c r="E212" s="205" t="s">
        <v>283</v>
      </c>
      <c r="F212" s="206" t="s">
        <v>284</v>
      </c>
      <c r="G212" s="207" t="s">
        <v>159</v>
      </c>
      <c r="H212" s="208">
        <v>23.875</v>
      </c>
      <c r="I212" s="209"/>
      <c r="J212" s="210">
        <f>ROUND(I212*H212,2)</f>
        <v>0</v>
      </c>
      <c r="K212" s="206" t="s">
        <v>21</v>
      </c>
      <c r="L212" s="62"/>
      <c r="M212" s="211" t="s">
        <v>21</v>
      </c>
      <c r="N212" s="212" t="s">
        <v>46</v>
      </c>
      <c r="O212" s="43"/>
      <c r="P212" s="213">
        <f>O212*H212</f>
        <v>0</v>
      </c>
      <c r="Q212" s="213">
        <v>0.18151999999999999</v>
      </c>
      <c r="R212" s="213">
        <f>Q212*H212</f>
        <v>4.3337899999999996</v>
      </c>
      <c r="S212" s="213">
        <v>0</v>
      </c>
      <c r="T212" s="214">
        <f>S212*H212</f>
        <v>0</v>
      </c>
      <c r="AR212" s="25" t="s">
        <v>161</v>
      </c>
      <c r="AT212" s="25" t="s">
        <v>156</v>
      </c>
      <c r="AU212" s="25" t="s">
        <v>83</v>
      </c>
      <c r="AY212" s="25" t="s">
        <v>154</v>
      </c>
      <c r="BE212" s="215">
        <f>IF(N212="základní",J212,0)</f>
        <v>0</v>
      </c>
      <c r="BF212" s="215">
        <f>IF(N212="snížená",J212,0)</f>
        <v>0</v>
      </c>
      <c r="BG212" s="215">
        <f>IF(N212="zákl. přenesená",J212,0)</f>
        <v>0</v>
      </c>
      <c r="BH212" s="215">
        <f>IF(N212="sníž. přenesená",J212,0)</f>
        <v>0</v>
      </c>
      <c r="BI212" s="215">
        <f>IF(N212="nulová",J212,0)</f>
        <v>0</v>
      </c>
      <c r="BJ212" s="25" t="s">
        <v>79</v>
      </c>
      <c r="BK212" s="215">
        <f>ROUND(I212*H212,2)</f>
        <v>0</v>
      </c>
      <c r="BL212" s="25" t="s">
        <v>161</v>
      </c>
      <c r="BM212" s="25" t="s">
        <v>285</v>
      </c>
    </row>
    <row r="213" spans="2:65" s="13" customFormat="1">
      <c r="B213" s="227"/>
      <c r="C213" s="228"/>
      <c r="D213" s="218" t="s">
        <v>163</v>
      </c>
      <c r="E213" s="229" t="s">
        <v>21</v>
      </c>
      <c r="F213" s="230" t="s">
        <v>262</v>
      </c>
      <c r="G213" s="228"/>
      <c r="H213" s="231">
        <v>23.875</v>
      </c>
      <c r="I213" s="232"/>
      <c r="J213" s="228"/>
      <c r="K213" s="228"/>
      <c r="L213" s="233"/>
      <c r="M213" s="234"/>
      <c r="N213" s="235"/>
      <c r="O213" s="235"/>
      <c r="P213" s="235"/>
      <c r="Q213" s="235"/>
      <c r="R213" s="235"/>
      <c r="S213" s="235"/>
      <c r="T213" s="236"/>
      <c r="AT213" s="237" t="s">
        <v>163</v>
      </c>
      <c r="AU213" s="237" t="s">
        <v>83</v>
      </c>
      <c r="AV213" s="13" t="s">
        <v>83</v>
      </c>
      <c r="AW213" s="13" t="s">
        <v>38</v>
      </c>
      <c r="AX213" s="13" t="s">
        <v>79</v>
      </c>
      <c r="AY213" s="237" t="s">
        <v>154</v>
      </c>
    </row>
    <row r="214" spans="2:65" s="1" customFormat="1" ht="38.25" customHeight="1">
      <c r="B214" s="42"/>
      <c r="C214" s="204" t="s">
        <v>286</v>
      </c>
      <c r="D214" s="204" t="s">
        <v>156</v>
      </c>
      <c r="E214" s="205" t="s">
        <v>287</v>
      </c>
      <c r="F214" s="206" t="s">
        <v>288</v>
      </c>
      <c r="G214" s="207" t="s">
        <v>159</v>
      </c>
      <c r="H214" s="208">
        <v>23.875</v>
      </c>
      <c r="I214" s="209"/>
      <c r="J214" s="210">
        <f>ROUND(I214*H214,2)</f>
        <v>0</v>
      </c>
      <c r="K214" s="206" t="s">
        <v>160</v>
      </c>
      <c r="L214" s="62"/>
      <c r="M214" s="211" t="s">
        <v>21</v>
      </c>
      <c r="N214" s="212" t="s">
        <v>46</v>
      </c>
      <c r="O214" s="43"/>
      <c r="P214" s="213">
        <f>O214*H214</f>
        <v>0</v>
      </c>
      <c r="Q214" s="213">
        <v>0.19536000000000001</v>
      </c>
      <c r="R214" s="213">
        <f>Q214*H214</f>
        <v>4.6642200000000003</v>
      </c>
      <c r="S214" s="213">
        <v>0</v>
      </c>
      <c r="T214" s="214">
        <f>S214*H214</f>
        <v>0</v>
      </c>
      <c r="AR214" s="25" t="s">
        <v>161</v>
      </c>
      <c r="AT214" s="25" t="s">
        <v>156</v>
      </c>
      <c r="AU214" s="25" t="s">
        <v>83</v>
      </c>
      <c r="AY214" s="25" t="s">
        <v>154</v>
      </c>
      <c r="BE214" s="215">
        <f>IF(N214="základní",J214,0)</f>
        <v>0</v>
      </c>
      <c r="BF214" s="215">
        <f>IF(N214="snížená",J214,0)</f>
        <v>0</v>
      </c>
      <c r="BG214" s="215">
        <f>IF(N214="zákl. přenesená",J214,0)</f>
        <v>0</v>
      </c>
      <c r="BH214" s="215">
        <f>IF(N214="sníž. přenesená",J214,0)</f>
        <v>0</v>
      </c>
      <c r="BI214" s="215">
        <f>IF(N214="nulová",J214,0)</f>
        <v>0</v>
      </c>
      <c r="BJ214" s="25" t="s">
        <v>79</v>
      </c>
      <c r="BK214" s="215">
        <f>ROUND(I214*H214,2)</f>
        <v>0</v>
      </c>
      <c r="BL214" s="25" t="s">
        <v>161</v>
      </c>
      <c r="BM214" s="25" t="s">
        <v>289</v>
      </c>
    </row>
    <row r="215" spans="2:65" s="12" customFormat="1">
      <c r="B215" s="216"/>
      <c r="C215" s="217"/>
      <c r="D215" s="218" t="s">
        <v>163</v>
      </c>
      <c r="E215" s="219" t="s">
        <v>21</v>
      </c>
      <c r="F215" s="220" t="s">
        <v>290</v>
      </c>
      <c r="G215" s="217"/>
      <c r="H215" s="219" t="s">
        <v>21</v>
      </c>
      <c r="I215" s="221"/>
      <c r="J215" s="217"/>
      <c r="K215" s="217"/>
      <c r="L215" s="222"/>
      <c r="M215" s="223"/>
      <c r="N215" s="224"/>
      <c r="O215" s="224"/>
      <c r="P215" s="224"/>
      <c r="Q215" s="224"/>
      <c r="R215" s="224"/>
      <c r="S215" s="224"/>
      <c r="T215" s="225"/>
      <c r="AT215" s="226" t="s">
        <v>163</v>
      </c>
      <c r="AU215" s="226" t="s">
        <v>83</v>
      </c>
      <c r="AV215" s="12" t="s">
        <v>79</v>
      </c>
      <c r="AW215" s="12" t="s">
        <v>38</v>
      </c>
      <c r="AX215" s="12" t="s">
        <v>75</v>
      </c>
      <c r="AY215" s="226" t="s">
        <v>154</v>
      </c>
    </row>
    <row r="216" spans="2:65" s="13" customFormat="1">
      <c r="B216" s="227"/>
      <c r="C216" s="228"/>
      <c r="D216" s="218" t="s">
        <v>163</v>
      </c>
      <c r="E216" s="229" t="s">
        <v>21</v>
      </c>
      <c r="F216" s="230" t="s">
        <v>262</v>
      </c>
      <c r="G216" s="228"/>
      <c r="H216" s="231">
        <v>23.875</v>
      </c>
      <c r="I216" s="232"/>
      <c r="J216" s="228"/>
      <c r="K216" s="228"/>
      <c r="L216" s="233"/>
      <c r="M216" s="234"/>
      <c r="N216" s="235"/>
      <c r="O216" s="235"/>
      <c r="P216" s="235"/>
      <c r="Q216" s="235"/>
      <c r="R216" s="235"/>
      <c r="S216" s="235"/>
      <c r="T216" s="236"/>
      <c r="AT216" s="237" t="s">
        <v>163</v>
      </c>
      <c r="AU216" s="237" t="s">
        <v>83</v>
      </c>
      <c r="AV216" s="13" t="s">
        <v>83</v>
      </c>
      <c r="AW216" s="13" t="s">
        <v>38</v>
      </c>
      <c r="AX216" s="13" t="s">
        <v>79</v>
      </c>
      <c r="AY216" s="237" t="s">
        <v>154</v>
      </c>
    </row>
    <row r="217" spans="2:65" s="1" customFormat="1" ht="16.5" customHeight="1">
      <c r="B217" s="42"/>
      <c r="C217" s="260" t="s">
        <v>291</v>
      </c>
      <c r="D217" s="260" t="s">
        <v>245</v>
      </c>
      <c r="E217" s="261" t="s">
        <v>292</v>
      </c>
      <c r="F217" s="262" t="s">
        <v>293</v>
      </c>
      <c r="G217" s="263" t="s">
        <v>294</v>
      </c>
      <c r="H217" s="264">
        <v>4.7750000000000004</v>
      </c>
      <c r="I217" s="265"/>
      <c r="J217" s="266">
        <f>ROUND(I217*H217,2)</f>
        <v>0</v>
      </c>
      <c r="K217" s="262" t="s">
        <v>160</v>
      </c>
      <c r="L217" s="267"/>
      <c r="M217" s="268" t="s">
        <v>21</v>
      </c>
      <c r="N217" s="269" t="s">
        <v>46</v>
      </c>
      <c r="O217" s="43"/>
      <c r="P217" s="213">
        <f>O217*H217</f>
        <v>0</v>
      </c>
      <c r="Q217" s="213">
        <v>1</v>
      </c>
      <c r="R217" s="213">
        <f>Q217*H217</f>
        <v>4.7750000000000004</v>
      </c>
      <c r="S217" s="213">
        <v>0</v>
      </c>
      <c r="T217" s="214">
        <f>S217*H217</f>
        <v>0</v>
      </c>
      <c r="AR217" s="25" t="s">
        <v>201</v>
      </c>
      <c r="AT217" s="25" t="s">
        <v>245</v>
      </c>
      <c r="AU217" s="25" t="s">
        <v>83</v>
      </c>
      <c r="AY217" s="25" t="s">
        <v>154</v>
      </c>
      <c r="BE217" s="215">
        <f>IF(N217="základní",J217,0)</f>
        <v>0</v>
      </c>
      <c r="BF217" s="215">
        <f>IF(N217="snížená",J217,0)</f>
        <v>0</v>
      </c>
      <c r="BG217" s="215">
        <f>IF(N217="zákl. přenesená",J217,0)</f>
        <v>0</v>
      </c>
      <c r="BH217" s="215">
        <f>IF(N217="sníž. přenesená",J217,0)</f>
        <v>0</v>
      </c>
      <c r="BI217" s="215">
        <f>IF(N217="nulová",J217,0)</f>
        <v>0</v>
      </c>
      <c r="BJ217" s="25" t="s">
        <v>79</v>
      </c>
      <c r="BK217" s="215">
        <f>ROUND(I217*H217,2)</f>
        <v>0</v>
      </c>
      <c r="BL217" s="25" t="s">
        <v>161</v>
      </c>
      <c r="BM217" s="25" t="s">
        <v>295</v>
      </c>
    </row>
    <row r="218" spans="2:65" s="13" customFormat="1">
      <c r="B218" s="227"/>
      <c r="C218" s="228"/>
      <c r="D218" s="218" t="s">
        <v>163</v>
      </c>
      <c r="E218" s="228"/>
      <c r="F218" s="230" t="s">
        <v>296</v>
      </c>
      <c r="G218" s="228"/>
      <c r="H218" s="231">
        <v>4.7750000000000004</v>
      </c>
      <c r="I218" s="232"/>
      <c r="J218" s="228"/>
      <c r="K218" s="228"/>
      <c r="L218" s="233"/>
      <c r="M218" s="234"/>
      <c r="N218" s="235"/>
      <c r="O218" s="235"/>
      <c r="P218" s="235"/>
      <c r="Q218" s="235"/>
      <c r="R218" s="235"/>
      <c r="S218" s="235"/>
      <c r="T218" s="236"/>
      <c r="AT218" s="237" t="s">
        <v>163</v>
      </c>
      <c r="AU218" s="237" t="s">
        <v>83</v>
      </c>
      <c r="AV218" s="13" t="s">
        <v>83</v>
      </c>
      <c r="AW218" s="13" t="s">
        <v>6</v>
      </c>
      <c r="AX218" s="13" t="s">
        <v>79</v>
      </c>
      <c r="AY218" s="237" t="s">
        <v>154</v>
      </c>
    </row>
    <row r="219" spans="2:65" s="1" customFormat="1" ht="51" customHeight="1">
      <c r="B219" s="42"/>
      <c r="C219" s="204" t="s">
        <v>297</v>
      </c>
      <c r="D219" s="204" t="s">
        <v>156</v>
      </c>
      <c r="E219" s="205" t="s">
        <v>298</v>
      </c>
      <c r="F219" s="206" t="s">
        <v>299</v>
      </c>
      <c r="G219" s="207" t="s">
        <v>159</v>
      </c>
      <c r="H219" s="208">
        <v>203.35900000000001</v>
      </c>
      <c r="I219" s="209"/>
      <c r="J219" s="210">
        <f>ROUND(I219*H219,2)</f>
        <v>0</v>
      </c>
      <c r="K219" s="206" t="s">
        <v>160</v>
      </c>
      <c r="L219" s="62"/>
      <c r="M219" s="211" t="s">
        <v>21</v>
      </c>
      <c r="N219" s="212" t="s">
        <v>46</v>
      </c>
      <c r="O219" s="43"/>
      <c r="P219" s="213">
        <f>O219*H219</f>
        <v>0</v>
      </c>
      <c r="Q219" s="213">
        <v>8.4250000000000005E-2</v>
      </c>
      <c r="R219" s="213">
        <f>Q219*H219</f>
        <v>17.132995750000003</v>
      </c>
      <c r="S219" s="213">
        <v>0</v>
      </c>
      <c r="T219" s="214">
        <f>S219*H219</f>
        <v>0</v>
      </c>
      <c r="AR219" s="25" t="s">
        <v>161</v>
      </c>
      <c r="AT219" s="25" t="s">
        <v>156</v>
      </c>
      <c r="AU219" s="25" t="s">
        <v>83</v>
      </c>
      <c r="AY219" s="25" t="s">
        <v>154</v>
      </c>
      <c r="BE219" s="215">
        <f>IF(N219="základní",J219,0)</f>
        <v>0</v>
      </c>
      <c r="BF219" s="215">
        <f>IF(N219="snížená",J219,0)</f>
        <v>0</v>
      </c>
      <c r="BG219" s="215">
        <f>IF(N219="zákl. přenesená",J219,0)</f>
        <v>0</v>
      </c>
      <c r="BH219" s="215">
        <f>IF(N219="sníž. přenesená",J219,0)</f>
        <v>0</v>
      </c>
      <c r="BI219" s="215">
        <f>IF(N219="nulová",J219,0)</f>
        <v>0</v>
      </c>
      <c r="BJ219" s="25" t="s">
        <v>79</v>
      </c>
      <c r="BK219" s="215">
        <f>ROUND(I219*H219,2)</f>
        <v>0</v>
      </c>
      <c r="BL219" s="25" t="s">
        <v>161</v>
      </c>
      <c r="BM219" s="25" t="s">
        <v>300</v>
      </c>
    </row>
    <row r="220" spans="2:65" s="13" customFormat="1">
      <c r="B220" s="227"/>
      <c r="C220" s="228"/>
      <c r="D220" s="218" t="s">
        <v>163</v>
      </c>
      <c r="E220" s="229" t="s">
        <v>21</v>
      </c>
      <c r="F220" s="230" t="s">
        <v>165</v>
      </c>
      <c r="G220" s="228"/>
      <c r="H220" s="231">
        <v>37.484999999999999</v>
      </c>
      <c r="I220" s="232"/>
      <c r="J220" s="228"/>
      <c r="K220" s="228"/>
      <c r="L220" s="233"/>
      <c r="M220" s="234"/>
      <c r="N220" s="235"/>
      <c r="O220" s="235"/>
      <c r="P220" s="235"/>
      <c r="Q220" s="235"/>
      <c r="R220" s="235"/>
      <c r="S220" s="235"/>
      <c r="T220" s="236"/>
      <c r="AT220" s="237" t="s">
        <v>163</v>
      </c>
      <c r="AU220" s="237" t="s">
        <v>83</v>
      </c>
      <c r="AV220" s="13" t="s">
        <v>83</v>
      </c>
      <c r="AW220" s="13" t="s">
        <v>38</v>
      </c>
      <c r="AX220" s="13" t="s">
        <v>75</v>
      </c>
      <c r="AY220" s="237" t="s">
        <v>154</v>
      </c>
    </row>
    <row r="221" spans="2:65" s="13" customFormat="1">
      <c r="B221" s="227"/>
      <c r="C221" s="228"/>
      <c r="D221" s="218" t="s">
        <v>163</v>
      </c>
      <c r="E221" s="229" t="s">
        <v>21</v>
      </c>
      <c r="F221" s="230" t="s">
        <v>166</v>
      </c>
      <c r="G221" s="228"/>
      <c r="H221" s="231">
        <v>34.508000000000003</v>
      </c>
      <c r="I221" s="232"/>
      <c r="J221" s="228"/>
      <c r="K221" s="228"/>
      <c r="L221" s="233"/>
      <c r="M221" s="234"/>
      <c r="N221" s="235"/>
      <c r="O221" s="235"/>
      <c r="P221" s="235"/>
      <c r="Q221" s="235"/>
      <c r="R221" s="235"/>
      <c r="S221" s="235"/>
      <c r="T221" s="236"/>
      <c r="AT221" s="237" t="s">
        <v>163</v>
      </c>
      <c r="AU221" s="237" t="s">
        <v>83</v>
      </c>
      <c r="AV221" s="13" t="s">
        <v>83</v>
      </c>
      <c r="AW221" s="13" t="s">
        <v>38</v>
      </c>
      <c r="AX221" s="13" t="s">
        <v>75</v>
      </c>
      <c r="AY221" s="237" t="s">
        <v>154</v>
      </c>
    </row>
    <row r="222" spans="2:65" s="13" customFormat="1">
      <c r="B222" s="227"/>
      <c r="C222" s="228"/>
      <c r="D222" s="218" t="s">
        <v>163</v>
      </c>
      <c r="E222" s="229" t="s">
        <v>21</v>
      </c>
      <c r="F222" s="230" t="s">
        <v>167</v>
      </c>
      <c r="G222" s="228"/>
      <c r="H222" s="231">
        <v>123.518</v>
      </c>
      <c r="I222" s="232"/>
      <c r="J222" s="228"/>
      <c r="K222" s="228"/>
      <c r="L222" s="233"/>
      <c r="M222" s="234"/>
      <c r="N222" s="235"/>
      <c r="O222" s="235"/>
      <c r="P222" s="235"/>
      <c r="Q222" s="235"/>
      <c r="R222" s="235"/>
      <c r="S222" s="235"/>
      <c r="T222" s="236"/>
      <c r="AT222" s="237" t="s">
        <v>163</v>
      </c>
      <c r="AU222" s="237" t="s">
        <v>83</v>
      </c>
      <c r="AV222" s="13" t="s">
        <v>83</v>
      </c>
      <c r="AW222" s="13" t="s">
        <v>38</v>
      </c>
      <c r="AX222" s="13" t="s">
        <v>75</v>
      </c>
      <c r="AY222" s="237" t="s">
        <v>154</v>
      </c>
    </row>
    <row r="223" spans="2:65" s="13" customFormat="1">
      <c r="B223" s="227"/>
      <c r="C223" s="228"/>
      <c r="D223" s="218" t="s">
        <v>163</v>
      </c>
      <c r="E223" s="229" t="s">
        <v>21</v>
      </c>
      <c r="F223" s="230" t="s">
        <v>168</v>
      </c>
      <c r="G223" s="228"/>
      <c r="H223" s="231">
        <v>7.8479999999999999</v>
      </c>
      <c r="I223" s="232"/>
      <c r="J223" s="228"/>
      <c r="K223" s="228"/>
      <c r="L223" s="233"/>
      <c r="M223" s="234"/>
      <c r="N223" s="235"/>
      <c r="O223" s="235"/>
      <c r="P223" s="235"/>
      <c r="Q223" s="235"/>
      <c r="R223" s="235"/>
      <c r="S223" s="235"/>
      <c r="T223" s="236"/>
      <c r="AT223" s="237" t="s">
        <v>163</v>
      </c>
      <c r="AU223" s="237" t="s">
        <v>83</v>
      </c>
      <c r="AV223" s="13" t="s">
        <v>83</v>
      </c>
      <c r="AW223" s="13" t="s">
        <v>38</v>
      </c>
      <c r="AX223" s="13" t="s">
        <v>75</v>
      </c>
      <c r="AY223" s="237" t="s">
        <v>154</v>
      </c>
    </row>
    <row r="224" spans="2:65" s="15" customFormat="1">
      <c r="B224" s="249"/>
      <c r="C224" s="250"/>
      <c r="D224" s="218" t="s">
        <v>163</v>
      </c>
      <c r="E224" s="251" t="s">
        <v>21</v>
      </c>
      <c r="F224" s="252" t="s">
        <v>219</v>
      </c>
      <c r="G224" s="250"/>
      <c r="H224" s="253">
        <v>203.35900000000001</v>
      </c>
      <c r="I224" s="254"/>
      <c r="J224" s="250"/>
      <c r="K224" s="250"/>
      <c r="L224" s="255"/>
      <c r="M224" s="256"/>
      <c r="N224" s="257"/>
      <c r="O224" s="257"/>
      <c r="P224" s="257"/>
      <c r="Q224" s="257"/>
      <c r="R224" s="257"/>
      <c r="S224" s="257"/>
      <c r="T224" s="258"/>
      <c r="AT224" s="259" t="s">
        <v>163</v>
      </c>
      <c r="AU224" s="259" t="s">
        <v>83</v>
      </c>
      <c r="AV224" s="15" t="s">
        <v>161</v>
      </c>
      <c r="AW224" s="15" t="s">
        <v>38</v>
      </c>
      <c r="AX224" s="15" t="s">
        <v>79</v>
      </c>
      <c r="AY224" s="259" t="s">
        <v>154</v>
      </c>
    </row>
    <row r="225" spans="2:65" s="1" customFormat="1" ht="16.5" customHeight="1">
      <c r="B225" s="42"/>
      <c r="C225" s="260" t="s">
        <v>301</v>
      </c>
      <c r="D225" s="260" t="s">
        <v>245</v>
      </c>
      <c r="E225" s="261" t="s">
        <v>302</v>
      </c>
      <c r="F225" s="262" t="s">
        <v>303</v>
      </c>
      <c r="G225" s="263" t="s">
        <v>159</v>
      </c>
      <c r="H225" s="264">
        <v>199.79900000000001</v>
      </c>
      <c r="I225" s="265"/>
      <c r="J225" s="266">
        <f>ROUND(I225*H225,2)</f>
        <v>0</v>
      </c>
      <c r="K225" s="262" t="s">
        <v>160</v>
      </c>
      <c r="L225" s="267"/>
      <c r="M225" s="268" t="s">
        <v>21</v>
      </c>
      <c r="N225" s="269" t="s">
        <v>46</v>
      </c>
      <c r="O225" s="43"/>
      <c r="P225" s="213">
        <f>O225*H225</f>
        <v>0</v>
      </c>
      <c r="Q225" s="213">
        <v>0.14000000000000001</v>
      </c>
      <c r="R225" s="213">
        <f>Q225*H225</f>
        <v>27.971860000000003</v>
      </c>
      <c r="S225" s="213">
        <v>0</v>
      </c>
      <c r="T225" s="214">
        <f>S225*H225</f>
        <v>0</v>
      </c>
      <c r="AR225" s="25" t="s">
        <v>201</v>
      </c>
      <c r="AT225" s="25" t="s">
        <v>245</v>
      </c>
      <c r="AU225" s="25" t="s">
        <v>83</v>
      </c>
      <c r="AY225" s="25" t="s">
        <v>154</v>
      </c>
      <c r="BE225" s="215">
        <f>IF(N225="základní",J225,0)</f>
        <v>0</v>
      </c>
      <c r="BF225" s="215">
        <f>IF(N225="snížená",J225,0)</f>
        <v>0</v>
      </c>
      <c r="BG225" s="215">
        <f>IF(N225="zákl. přenesená",J225,0)</f>
        <v>0</v>
      </c>
      <c r="BH225" s="215">
        <f>IF(N225="sníž. přenesená",J225,0)</f>
        <v>0</v>
      </c>
      <c r="BI225" s="215">
        <f>IF(N225="nulová",J225,0)</f>
        <v>0</v>
      </c>
      <c r="BJ225" s="25" t="s">
        <v>79</v>
      </c>
      <c r="BK225" s="215">
        <f>ROUND(I225*H225,2)</f>
        <v>0</v>
      </c>
      <c r="BL225" s="25" t="s">
        <v>161</v>
      </c>
      <c r="BM225" s="25" t="s">
        <v>304</v>
      </c>
    </row>
    <row r="226" spans="2:65" s="13" customFormat="1">
      <c r="B226" s="227"/>
      <c r="C226" s="228"/>
      <c r="D226" s="218" t="s">
        <v>163</v>
      </c>
      <c r="E226" s="229" t="s">
        <v>21</v>
      </c>
      <c r="F226" s="230" t="s">
        <v>305</v>
      </c>
      <c r="G226" s="228"/>
      <c r="H226" s="231">
        <v>199.79900000000001</v>
      </c>
      <c r="I226" s="232"/>
      <c r="J226" s="228"/>
      <c r="K226" s="228"/>
      <c r="L226" s="233"/>
      <c r="M226" s="234"/>
      <c r="N226" s="235"/>
      <c r="O226" s="235"/>
      <c r="P226" s="235"/>
      <c r="Q226" s="235"/>
      <c r="R226" s="235"/>
      <c r="S226" s="235"/>
      <c r="T226" s="236"/>
      <c r="AT226" s="237" t="s">
        <v>163</v>
      </c>
      <c r="AU226" s="237" t="s">
        <v>83</v>
      </c>
      <c r="AV226" s="13" t="s">
        <v>83</v>
      </c>
      <c r="AW226" s="13" t="s">
        <v>38</v>
      </c>
      <c r="AX226" s="13" t="s">
        <v>79</v>
      </c>
      <c r="AY226" s="237" t="s">
        <v>154</v>
      </c>
    </row>
    <row r="227" spans="2:65" s="1" customFormat="1" ht="16.5" customHeight="1">
      <c r="B227" s="42"/>
      <c r="C227" s="260" t="s">
        <v>306</v>
      </c>
      <c r="D227" s="260" t="s">
        <v>245</v>
      </c>
      <c r="E227" s="261" t="s">
        <v>307</v>
      </c>
      <c r="F227" s="262" t="s">
        <v>308</v>
      </c>
      <c r="G227" s="263" t="s">
        <v>159</v>
      </c>
      <c r="H227" s="264">
        <v>3.56</v>
      </c>
      <c r="I227" s="265"/>
      <c r="J227" s="266">
        <f>ROUND(I227*H227,2)</f>
        <v>0</v>
      </c>
      <c r="K227" s="262" t="s">
        <v>160</v>
      </c>
      <c r="L227" s="267"/>
      <c r="M227" s="268" t="s">
        <v>21</v>
      </c>
      <c r="N227" s="269" t="s">
        <v>46</v>
      </c>
      <c r="O227" s="43"/>
      <c r="P227" s="213">
        <f>O227*H227</f>
        <v>0</v>
      </c>
      <c r="Q227" s="213">
        <v>0.14000000000000001</v>
      </c>
      <c r="R227" s="213">
        <f>Q227*H227</f>
        <v>0.49840000000000007</v>
      </c>
      <c r="S227" s="213">
        <v>0</v>
      </c>
      <c r="T227" s="214">
        <f>S227*H227</f>
        <v>0</v>
      </c>
      <c r="AR227" s="25" t="s">
        <v>201</v>
      </c>
      <c r="AT227" s="25" t="s">
        <v>245</v>
      </c>
      <c r="AU227" s="25" t="s">
        <v>83</v>
      </c>
      <c r="AY227" s="25" t="s">
        <v>154</v>
      </c>
      <c r="BE227" s="215">
        <f>IF(N227="základní",J227,0)</f>
        <v>0</v>
      </c>
      <c r="BF227" s="215">
        <f>IF(N227="snížená",J227,0)</f>
        <v>0</v>
      </c>
      <c r="BG227" s="215">
        <f>IF(N227="zákl. přenesená",J227,0)</f>
        <v>0</v>
      </c>
      <c r="BH227" s="215">
        <f>IF(N227="sníž. přenesená",J227,0)</f>
        <v>0</v>
      </c>
      <c r="BI227" s="215">
        <f>IF(N227="nulová",J227,0)</f>
        <v>0</v>
      </c>
      <c r="BJ227" s="25" t="s">
        <v>79</v>
      </c>
      <c r="BK227" s="215">
        <f>ROUND(I227*H227,2)</f>
        <v>0</v>
      </c>
      <c r="BL227" s="25" t="s">
        <v>161</v>
      </c>
      <c r="BM227" s="25" t="s">
        <v>309</v>
      </c>
    </row>
    <row r="228" spans="2:65" s="13" customFormat="1">
      <c r="B228" s="227"/>
      <c r="C228" s="228"/>
      <c r="D228" s="218" t="s">
        <v>163</v>
      </c>
      <c r="E228" s="229" t="s">
        <v>21</v>
      </c>
      <c r="F228" s="230" t="s">
        <v>310</v>
      </c>
      <c r="G228" s="228"/>
      <c r="H228" s="231">
        <v>3.56</v>
      </c>
      <c r="I228" s="232"/>
      <c r="J228" s="228"/>
      <c r="K228" s="228"/>
      <c r="L228" s="233"/>
      <c r="M228" s="234"/>
      <c r="N228" s="235"/>
      <c r="O228" s="235"/>
      <c r="P228" s="235"/>
      <c r="Q228" s="235"/>
      <c r="R228" s="235"/>
      <c r="S228" s="235"/>
      <c r="T228" s="236"/>
      <c r="AT228" s="237" t="s">
        <v>163</v>
      </c>
      <c r="AU228" s="237" t="s">
        <v>83</v>
      </c>
      <c r="AV228" s="13" t="s">
        <v>83</v>
      </c>
      <c r="AW228" s="13" t="s">
        <v>38</v>
      </c>
      <c r="AX228" s="13" t="s">
        <v>79</v>
      </c>
      <c r="AY228" s="237" t="s">
        <v>154</v>
      </c>
    </row>
    <row r="229" spans="2:65" s="1" customFormat="1" ht="16.5" customHeight="1">
      <c r="B229" s="42"/>
      <c r="C229" s="204" t="s">
        <v>311</v>
      </c>
      <c r="D229" s="204" t="s">
        <v>156</v>
      </c>
      <c r="E229" s="205" t="s">
        <v>312</v>
      </c>
      <c r="F229" s="206" t="s">
        <v>313</v>
      </c>
      <c r="G229" s="207" t="s">
        <v>204</v>
      </c>
      <c r="H229" s="208">
        <v>96</v>
      </c>
      <c r="I229" s="209"/>
      <c r="J229" s="210">
        <f>ROUND(I229*H229,2)</f>
        <v>0</v>
      </c>
      <c r="K229" s="206" t="s">
        <v>314</v>
      </c>
      <c r="L229" s="62"/>
      <c r="M229" s="211" t="s">
        <v>21</v>
      </c>
      <c r="N229" s="212" t="s">
        <v>46</v>
      </c>
      <c r="O229" s="43"/>
      <c r="P229" s="213">
        <f>O229*H229</f>
        <v>0</v>
      </c>
      <c r="Q229" s="213">
        <v>3.5999999999999999E-3</v>
      </c>
      <c r="R229" s="213">
        <f>Q229*H229</f>
        <v>0.34560000000000002</v>
      </c>
      <c r="S229" s="213">
        <v>0</v>
      </c>
      <c r="T229" s="214">
        <f>S229*H229</f>
        <v>0</v>
      </c>
      <c r="AR229" s="25" t="s">
        <v>161</v>
      </c>
      <c r="AT229" s="25" t="s">
        <v>156</v>
      </c>
      <c r="AU229" s="25" t="s">
        <v>83</v>
      </c>
      <c r="AY229" s="25" t="s">
        <v>154</v>
      </c>
      <c r="BE229" s="215">
        <f>IF(N229="základní",J229,0)</f>
        <v>0</v>
      </c>
      <c r="BF229" s="215">
        <f>IF(N229="snížená",J229,0)</f>
        <v>0</v>
      </c>
      <c r="BG229" s="215">
        <f>IF(N229="zákl. přenesená",J229,0)</f>
        <v>0</v>
      </c>
      <c r="BH229" s="215">
        <f>IF(N229="sníž. přenesená",J229,0)</f>
        <v>0</v>
      </c>
      <c r="BI229" s="215">
        <f>IF(N229="nulová",J229,0)</f>
        <v>0</v>
      </c>
      <c r="BJ229" s="25" t="s">
        <v>79</v>
      </c>
      <c r="BK229" s="215">
        <f>ROUND(I229*H229,2)</f>
        <v>0</v>
      </c>
      <c r="BL229" s="25" t="s">
        <v>161</v>
      </c>
      <c r="BM229" s="25" t="s">
        <v>315</v>
      </c>
    </row>
    <row r="230" spans="2:65" s="13" customFormat="1">
      <c r="B230" s="227"/>
      <c r="C230" s="228"/>
      <c r="D230" s="218" t="s">
        <v>163</v>
      </c>
      <c r="E230" s="229" t="s">
        <v>21</v>
      </c>
      <c r="F230" s="230" t="s">
        <v>316</v>
      </c>
      <c r="G230" s="228"/>
      <c r="H230" s="231">
        <v>96</v>
      </c>
      <c r="I230" s="232"/>
      <c r="J230" s="228"/>
      <c r="K230" s="228"/>
      <c r="L230" s="233"/>
      <c r="M230" s="234"/>
      <c r="N230" s="235"/>
      <c r="O230" s="235"/>
      <c r="P230" s="235"/>
      <c r="Q230" s="235"/>
      <c r="R230" s="235"/>
      <c r="S230" s="235"/>
      <c r="T230" s="236"/>
      <c r="AT230" s="237" t="s">
        <v>163</v>
      </c>
      <c r="AU230" s="237" t="s">
        <v>83</v>
      </c>
      <c r="AV230" s="13" t="s">
        <v>83</v>
      </c>
      <c r="AW230" s="13" t="s">
        <v>38</v>
      </c>
      <c r="AX230" s="13" t="s">
        <v>79</v>
      </c>
      <c r="AY230" s="237" t="s">
        <v>154</v>
      </c>
    </row>
    <row r="231" spans="2:65" s="11" customFormat="1" ht="29.85" customHeight="1">
      <c r="B231" s="188"/>
      <c r="C231" s="189"/>
      <c r="D231" s="190" t="s">
        <v>74</v>
      </c>
      <c r="E231" s="202" t="s">
        <v>208</v>
      </c>
      <c r="F231" s="202" t="s">
        <v>317</v>
      </c>
      <c r="G231" s="189"/>
      <c r="H231" s="189"/>
      <c r="I231" s="192"/>
      <c r="J231" s="203">
        <f>BK231</f>
        <v>0</v>
      </c>
      <c r="K231" s="189"/>
      <c r="L231" s="194"/>
      <c r="M231" s="195"/>
      <c r="N231" s="196"/>
      <c r="O231" s="196"/>
      <c r="P231" s="197">
        <f>SUM(P232:P239)</f>
        <v>0</v>
      </c>
      <c r="Q231" s="196"/>
      <c r="R231" s="197">
        <f>SUM(R232:R239)</f>
        <v>40.008295000000004</v>
      </c>
      <c r="S231" s="196"/>
      <c r="T231" s="198">
        <f>SUM(T232:T239)</f>
        <v>0</v>
      </c>
      <c r="AR231" s="199" t="s">
        <v>79</v>
      </c>
      <c r="AT231" s="200" t="s">
        <v>74</v>
      </c>
      <c r="AU231" s="200" t="s">
        <v>79</v>
      </c>
      <c r="AY231" s="199" t="s">
        <v>154</v>
      </c>
      <c r="BK231" s="201">
        <f>SUM(BK232:BK239)</f>
        <v>0</v>
      </c>
    </row>
    <row r="232" spans="2:65" s="1" customFormat="1" ht="38.25" customHeight="1">
      <c r="B232" s="42"/>
      <c r="C232" s="204" t="s">
        <v>318</v>
      </c>
      <c r="D232" s="204" t="s">
        <v>156</v>
      </c>
      <c r="E232" s="205" t="s">
        <v>319</v>
      </c>
      <c r="F232" s="206" t="s">
        <v>320</v>
      </c>
      <c r="G232" s="207" t="s">
        <v>204</v>
      </c>
      <c r="H232" s="208">
        <v>93</v>
      </c>
      <c r="I232" s="209"/>
      <c r="J232" s="210">
        <f>ROUND(I232*H232,2)</f>
        <v>0</v>
      </c>
      <c r="K232" s="206" t="s">
        <v>160</v>
      </c>
      <c r="L232" s="62"/>
      <c r="M232" s="211" t="s">
        <v>21</v>
      </c>
      <c r="N232" s="212" t="s">
        <v>46</v>
      </c>
      <c r="O232" s="43"/>
      <c r="P232" s="213">
        <f>O232*H232</f>
        <v>0</v>
      </c>
      <c r="Q232" s="213">
        <v>0.1295</v>
      </c>
      <c r="R232" s="213">
        <f>Q232*H232</f>
        <v>12.0435</v>
      </c>
      <c r="S232" s="213">
        <v>0</v>
      </c>
      <c r="T232" s="214">
        <f>S232*H232</f>
        <v>0</v>
      </c>
      <c r="AR232" s="25" t="s">
        <v>161</v>
      </c>
      <c r="AT232" s="25" t="s">
        <v>156</v>
      </c>
      <c r="AU232" s="25" t="s">
        <v>83</v>
      </c>
      <c r="AY232" s="25" t="s">
        <v>154</v>
      </c>
      <c r="BE232" s="215">
        <f>IF(N232="základní",J232,0)</f>
        <v>0</v>
      </c>
      <c r="BF232" s="215">
        <f>IF(N232="snížená",J232,0)</f>
        <v>0</v>
      </c>
      <c r="BG232" s="215">
        <f>IF(N232="zákl. přenesená",J232,0)</f>
        <v>0</v>
      </c>
      <c r="BH232" s="215">
        <f>IF(N232="sníž. přenesená",J232,0)</f>
        <v>0</v>
      </c>
      <c r="BI232" s="215">
        <f>IF(N232="nulová",J232,0)</f>
        <v>0</v>
      </c>
      <c r="BJ232" s="25" t="s">
        <v>79</v>
      </c>
      <c r="BK232" s="215">
        <f>ROUND(I232*H232,2)</f>
        <v>0</v>
      </c>
      <c r="BL232" s="25" t="s">
        <v>161</v>
      </c>
      <c r="BM232" s="25" t="s">
        <v>321</v>
      </c>
    </row>
    <row r="233" spans="2:65" s="13" customFormat="1">
      <c r="B233" s="227"/>
      <c r="C233" s="228"/>
      <c r="D233" s="218" t="s">
        <v>163</v>
      </c>
      <c r="E233" s="229" t="s">
        <v>21</v>
      </c>
      <c r="F233" s="230" t="s">
        <v>212</v>
      </c>
      <c r="G233" s="228"/>
      <c r="H233" s="231">
        <v>93</v>
      </c>
      <c r="I233" s="232"/>
      <c r="J233" s="228"/>
      <c r="K233" s="228"/>
      <c r="L233" s="233"/>
      <c r="M233" s="234"/>
      <c r="N233" s="235"/>
      <c r="O233" s="235"/>
      <c r="P233" s="235"/>
      <c r="Q233" s="235"/>
      <c r="R233" s="235"/>
      <c r="S233" s="235"/>
      <c r="T233" s="236"/>
      <c r="AT233" s="237" t="s">
        <v>163</v>
      </c>
      <c r="AU233" s="237" t="s">
        <v>83</v>
      </c>
      <c r="AV233" s="13" t="s">
        <v>83</v>
      </c>
      <c r="AW233" s="13" t="s">
        <v>38</v>
      </c>
      <c r="AX233" s="13" t="s">
        <v>79</v>
      </c>
      <c r="AY233" s="237" t="s">
        <v>154</v>
      </c>
    </row>
    <row r="234" spans="2:65" s="1" customFormat="1" ht="16.5" customHeight="1">
      <c r="B234" s="42"/>
      <c r="C234" s="260" t="s">
        <v>322</v>
      </c>
      <c r="D234" s="260" t="s">
        <v>245</v>
      </c>
      <c r="E234" s="261" t="s">
        <v>323</v>
      </c>
      <c r="F234" s="262" t="s">
        <v>324</v>
      </c>
      <c r="G234" s="263" t="s">
        <v>325</v>
      </c>
      <c r="H234" s="264">
        <v>93</v>
      </c>
      <c r="I234" s="265"/>
      <c r="J234" s="266">
        <f>ROUND(I234*H234,2)</f>
        <v>0</v>
      </c>
      <c r="K234" s="262" t="s">
        <v>160</v>
      </c>
      <c r="L234" s="267"/>
      <c r="M234" s="268" t="s">
        <v>21</v>
      </c>
      <c r="N234" s="269" t="s">
        <v>46</v>
      </c>
      <c r="O234" s="43"/>
      <c r="P234" s="213">
        <f>O234*H234</f>
        <v>0</v>
      </c>
      <c r="Q234" s="213">
        <v>5.8000000000000003E-2</v>
      </c>
      <c r="R234" s="213">
        <f>Q234*H234</f>
        <v>5.3940000000000001</v>
      </c>
      <c r="S234" s="213">
        <v>0</v>
      </c>
      <c r="T234" s="214">
        <f>S234*H234</f>
        <v>0</v>
      </c>
      <c r="AR234" s="25" t="s">
        <v>201</v>
      </c>
      <c r="AT234" s="25" t="s">
        <v>245</v>
      </c>
      <c r="AU234" s="25" t="s">
        <v>83</v>
      </c>
      <c r="AY234" s="25" t="s">
        <v>154</v>
      </c>
      <c r="BE234" s="215">
        <f>IF(N234="základní",J234,0)</f>
        <v>0</v>
      </c>
      <c r="BF234" s="215">
        <f>IF(N234="snížená",J234,0)</f>
        <v>0</v>
      </c>
      <c r="BG234" s="215">
        <f>IF(N234="zákl. přenesená",J234,0)</f>
        <v>0</v>
      </c>
      <c r="BH234" s="215">
        <f>IF(N234="sníž. přenesená",J234,0)</f>
        <v>0</v>
      </c>
      <c r="BI234" s="215">
        <f>IF(N234="nulová",J234,0)</f>
        <v>0</v>
      </c>
      <c r="BJ234" s="25" t="s">
        <v>79</v>
      </c>
      <c r="BK234" s="215">
        <f>ROUND(I234*H234,2)</f>
        <v>0</v>
      </c>
      <c r="BL234" s="25" t="s">
        <v>161</v>
      </c>
      <c r="BM234" s="25" t="s">
        <v>326</v>
      </c>
    </row>
    <row r="235" spans="2:65" s="1" customFormat="1" ht="38.25" customHeight="1">
      <c r="B235" s="42"/>
      <c r="C235" s="204" t="s">
        <v>327</v>
      </c>
      <c r="D235" s="204" t="s">
        <v>156</v>
      </c>
      <c r="E235" s="205" t="s">
        <v>328</v>
      </c>
      <c r="F235" s="206" t="s">
        <v>329</v>
      </c>
      <c r="G235" s="207" t="s">
        <v>204</v>
      </c>
      <c r="H235" s="208">
        <v>95.5</v>
      </c>
      <c r="I235" s="209"/>
      <c r="J235" s="210">
        <f>ROUND(I235*H235,2)</f>
        <v>0</v>
      </c>
      <c r="K235" s="206" t="s">
        <v>160</v>
      </c>
      <c r="L235" s="62"/>
      <c r="M235" s="211" t="s">
        <v>21</v>
      </c>
      <c r="N235" s="212" t="s">
        <v>46</v>
      </c>
      <c r="O235" s="43"/>
      <c r="P235" s="213">
        <f>O235*H235</f>
        <v>0</v>
      </c>
      <c r="Q235" s="213">
        <v>0.16849</v>
      </c>
      <c r="R235" s="213">
        <f>Q235*H235</f>
        <v>16.090795</v>
      </c>
      <c r="S235" s="213">
        <v>0</v>
      </c>
      <c r="T235" s="214">
        <f>S235*H235</f>
        <v>0</v>
      </c>
      <c r="AR235" s="25" t="s">
        <v>161</v>
      </c>
      <c r="AT235" s="25" t="s">
        <v>156</v>
      </c>
      <c r="AU235" s="25" t="s">
        <v>83</v>
      </c>
      <c r="AY235" s="25" t="s">
        <v>154</v>
      </c>
      <c r="BE235" s="215">
        <f>IF(N235="základní",J235,0)</f>
        <v>0</v>
      </c>
      <c r="BF235" s="215">
        <f>IF(N235="snížená",J235,0)</f>
        <v>0</v>
      </c>
      <c r="BG235" s="215">
        <f>IF(N235="zákl. přenesená",J235,0)</f>
        <v>0</v>
      </c>
      <c r="BH235" s="215">
        <f>IF(N235="sníž. přenesená",J235,0)</f>
        <v>0</v>
      </c>
      <c r="BI235" s="215">
        <f>IF(N235="nulová",J235,0)</f>
        <v>0</v>
      </c>
      <c r="BJ235" s="25" t="s">
        <v>79</v>
      </c>
      <c r="BK235" s="215">
        <f>ROUND(I235*H235,2)</f>
        <v>0</v>
      </c>
      <c r="BL235" s="25" t="s">
        <v>161</v>
      </c>
      <c r="BM235" s="25" t="s">
        <v>330</v>
      </c>
    </row>
    <row r="236" spans="2:65" s="13" customFormat="1">
      <c r="B236" s="227"/>
      <c r="C236" s="228"/>
      <c r="D236" s="218" t="s">
        <v>163</v>
      </c>
      <c r="E236" s="229" t="s">
        <v>21</v>
      </c>
      <c r="F236" s="230" t="s">
        <v>207</v>
      </c>
      <c r="G236" s="228"/>
      <c r="H236" s="231">
        <v>95.5</v>
      </c>
      <c r="I236" s="232"/>
      <c r="J236" s="228"/>
      <c r="K236" s="228"/>
      <c r="L236" s="233"/>
      <c r="M236" s="234"/>
      <c r="N236" s="235"/>
      <c r="O236" s="235"/>
      <c r="P236" s="235"/>
      <c r="Q236" s="235"/>
      <c r="R236" s="235"/>
      <c r="S236" s="235"/>
      <c r="T236" s="236"/>
      <c r="AT236" s="237" t="s">
        <v>163</v>
      </c>
      <c r="AU236" s="237" t="s">
        <v>83</v>
      </c>
      <c r="AV236" s="13" t="s">
        <v>83</v>
      </c>
      <c r="AW236" s="13" t="s">
        <v>38</v>
      </c>
      <c r="AX236" s="13" t="s">
        <v>79</v>
      </c>
      <c r="AY236" s="237" t="s">
        <v>154</v>
      </c>
    </row>
    <row r="237" spans="2:65" s="1" customFormat="1" ht="16.5" customHeight="1">
      <c r="B237" s="42"/>
      <c r="C237" s="260" t="s">
        <v>331</v>
      </c>
      <c r="D237" s="260" t="s">
        <v>245</v>
      </c>
      <c r="E237" s="261" t="s">
        <v>332</v>
      </c>
      <c r="F237" s="262" t="s">
        <v>333</v>
      </c>
      <c r="G237" s="263" t="s">
        <v>204</v>
      </c>
      <c r="H237" s="264">
        <v>48</v>
      </c>
      <c r="I237" s="265"/>
      <c r="J237" s="266">
        <f>ROUND(I237*H237,2)</f>
        <v>0</v>
      </c>
      <c r="K237" s="262" t="s">
        <v>160</v>
      </c>
      <c r="L237" s="267"/>
      <c r="M237" s="268" t="s">
        <v>21</v>
      </c>
      <c r="N237" s="269" t="s">
        <v>46</v>
      </c>
      <c r="O237" s="43"/>
      <c r="P237" s="213">
        <f>O237*H237</f>
        <v>0</v>
      </c>
      <c r="Q237" s="213">
        <v>0.13500000000000001</v>
      </c>
      <c r="R237" s="213">
        <f>Q237*H237</f>
        <v>6.48</v>
      </c>
      <c r="S237" s="213">
        <v>0</v>
      </c>
      <c r="T237" s="214">
        <f>S237*H237</f>
        <v>0</v>
      </c>
      <c r="AR237" s="25" t="s">
        <v>201</v>
      </c>
      <c r="AT237" s="25" t="s">
        <v>245</v>
      </c>
      <c r="AU237" s="25" t="s">
        <v>83</v>
      </c>
      <c r="AY237" s="25" t="s">
        <v>154</v>
      </c>
      <c r="BE237" s="215">
        <f>IF(N237="základní",J237,0)</f>
        <v>0</v>
      </c>
      <c r="BF237" s="215">
        <f>IF(N237="snížená",J237,0)</f>
        <v>0</v>
      </c>
      <c r="BG237" s="215">
        <f>IF(N237="zákl. přenesená",J237,0)</f>
        <v>0</v>
      </c>
      <c r="BH237" s="215">
        <f>IF(N237="sníž. přenesená",J237,0)</f>
        <v>0</v>
      </c>
      <c r="BI237" s="215">
        <f>IF(N237="nulová",J237,0)</f>
        <v>0</v>
      </c>
      <c r="BJ237" s="25" t="s">
        <v>79</v>
      </c>
      <c r="BK237" s="215">
        <f>ROUND(I237*H237,2)</f>
        <v>0</v>
      </c>
      <c r="BL237" s="25" t="s">
        <v>161</v>
      </c>
      <c r="BM237" s="25" t="s">
        <v>334</v>
      </c>
    </row>
    <row r="238" spans="2:65" s="13" customFormat="1">
      <c r="B238" s="227"/>
      <c r="C238" s="228"/>
      <c r="D238" s="218" t="s">
        <v>163</v>
      </c>
      <c r="E238" s="229" t="s">
        <v>21</v>
      </c>
      <c r="F238" s="230" t="s">
        <v>335</v>
      </c>
      <c r="G238" s="228"/>
      <c r="H238" s="231">
        <v>47.75</v>
      </c>
      <c r="I238" s="232"/>
      <c r="J238" s="228"/>
      <c r="K238" s="228"/>
      <c r="L238" s="233"/>
      <c r="M238" s="234"/>
      <c r="N238" s="235"/>
      <c r="O238" s="235"/>
      <c r="P238" s="235"/>
      <c r="Q238" s="235"/>
      <c r="R238" s="235"/>
      <c r="S238" s="235"/>
      <c r="T238" s="236"/>
      <c r="AT238" s="237" t="s">
        <v>163</v>
      </c>
      <c r="AU238" s="237" t="s">
        <v>83</v>
      </c>
      <c r="AV238" s="13" t="s">
        <v>83</v>
      </c>
      <c r="AW238" s="13" t="s">
        <v>38</v>
      </c>
      <c r="AX238" s="13" t="s">
        <v>75</v>
      </c>
      <c r="AY238" s="237" t="s">
        <v>154</v>
      </c>
    </row>
    <row r="239" spans="2:65" s="13" customFormat="1">
      <c r="B239" s="227"/>
      <c r="C239" s="228"/>
      <c r="D239" s="218" t="s">
        <v>163</v>
      </c>
      <c r="E239" s="229" t="s">
        <v>21</v>
      </c>
      <c r="F239" s="230" t="s">
        <v>336</v>
      </c>
      <c r="G239" s="228"/>
      <c r="H239" s="231">
        <v>48</v>
      </c>
      <c r="I239" s="232"/>
      <c r="J239" s="228"/>
      <c r="K239" s="228"/>
      <c r="L239" s="233"/>
      <c r="M239" s="234"/>
      <c r="N239" s="235"/>
      <c r="O239" s="235"/>
      <c r="P239" s="235"/>
      <c r="Q239" s="235"/>
      <c r="R239" s="235"/>
      <c r="S239" s="235"/>
      <c r="T239" s="236"/>
      <c r="AT239" s="237" t="s">
        <v>163</v>
      </c>
      <c r="AU239" s="237" t="s">
        <v>83</v>
      </c>
      <c r="AV239" s="13" t="s">
        <v>83</v>
      </c>
      <c r="AW239" s="13" t="s">
        <v>38</v>
      </c>
      <c r="AX239" s="13" t="s">
        <v>79</v>
      </c>
      <c r="AY239" s="237" t="s">
        <v>154</v>
      </c>
    </row>
    <row r="240" spans="2:65" s="11" customFormat="1" ht="29.85" customHeight="1">
      <c r="B240" s="188"/>
      <c r="C240" s="189"/>
      <c r="D240" s="190" t="s">
        <v>74</v>
      </c>
      <c r="E240" s="202" t="s">
        <v>337</v>
      </c>
      <c r="F240" s="202" t="s">
        <v>338</v>
      </c>
      <c r="G240" s="189"/>
      <c r="H240" s="189"/>
      <c r="I240" s="192"/>
      <c r="J240" s="203">
        <f>BK240</f>
        <v>0</v>
      </c>
      <c r="K240" s="189"/>
      <c r="L240" s="194"/>
      <c r="M240" s="195"/>
      <c r="N240" s="196"/>
      <c r="O240" s="196"/>
      <c r="P240" s="197">
        <f>SUM(P241:P276)</f>
        <v>0</v>
      </c>
      <c r="Q240" s="196"/>
      <c r="R240" s="197">
        <f>SUM(R241:R276)</f>
        <v>0</v>
      </c>
      <c r="S240" s="196"/>
      <c r="T240" s="198">
        <f>SUM(T241:T276)</f>
        <v>0</v>
      </c>
      <c r="AR240" s="199" t="s">
        <v>79</v>
      </c>
      <c r="AT240" s="200" t="s">
        <v>74</v>
      </c>
      <c r="AU240" s="200" t="s">
        <v>79</v>
      </c>
      <c r="AY240" s="199" t="s">
        <v>154</v>
      </c>
      <c r="BK240" s="201">
        <f>SUM(BK241:BK276)</f>
        <v>0</v>
      </c>
    </row>
    <row r="241" spans="2:65" s="1" customFormat="1" ht="25.5" customHeight="1">
      <c r="B241" s="42"/>
      <c r="C241" s="204" t="s">
        <v>339</v>
      </c>
      <c r="D241" s="204" t="s">
        <v>156</v>
      </c>
      <c r="E241" s="205" t="s">
        <v>340</v>
      </c>
      <c r="F241" s="206" t="s">
        <v>341</v>
      </c>
      <c r="G241" s="207" t="s">
        <v>294</v>
      </c>
      <c r="H241" s="208">
        <v>93.545000000000002</v>
      </c>
      <c r="I241" s="209"/>
      <c r="J241" s="210">
        <f>ROUND(I241*H241,2)</f>
        <v>0</v>
      </c>
      <c r="K241" s="206" t="s">
        <v>160</v>
      </c>
      <c r="L241" s="62"/>
      <c r="M241" s="211" t="s">
        <v>21</v>
      </c>
      <c r="N241" s="212" t="s">
        <v>46</v>
      </c>
      <c r="O241" s="43"/>
      <c r="P241" s="213">
        <f>O241*H241</f>
        <v>0</v>
      </c>
      <c r="Q241" s="213">
        <v>0</v>
      </c>
      <c r="R241" s="213">
        <f>Q241*H241</f>
        <v>0</v>
      </c>
      <c r="S241" s="213">
        <v>0</v>
      </c>
      <c r="T241" s="214">
        <f>S241*H241</f>
        <v>0</v>
      </c>
      <c r="AR241" s="25" t="s">
        <v>161</v>
      </c>
      <c r="AT241" s="25" t="s">
        <v>156</v>
      </c>
      <c r="AU241" s="25" t="s">
        <v>83</v>
      </c>
      <c r="AY241" s="25" t="s">
        <v>154</v>
      </c>
      <c r="BE241" s="215">
        <f>IF(N241="základní",J241,0)</f>
        <v>0</v>
      </c>
      <c r="BF241" s="215">
        <f>IF(N241="snížená",J241,0)</f>
        <v>0</v>
      </c>
      <c r="BG241" s="215">
        <f>IF(N241="zákl. přenesená",J241,0)</f>
        <v>0</v>
      </c>
      <c r="BH241" s="215">
        <f>IF(N241="sníž. přenesená",J241,0)</f>
        <v>0</v>
      </c>
      <c r="BI241" s="215">
        <f>IF(N241="nulová",J241,0)</f>
        <v>0</v>
      </c>
      <c r="BJ241" s="25" t="s">
        <v>79</v>
      </c>
      <c r="BK241" s="215">
        <f>ROUND(I241*H241,2)</f>
        <v>0</v>
      </c>
      <c r="BL241" s="25" t="s">
        <v>161</v>
      </c>
      <c r="BM241" s="25" t="s">
        <v>342</v>
      </c>
    </row>
    <row r="242" spans="2:65" s="13" customFormat="1">
      <c r="B242" s="227"/>
      <c r="C242" s="228"/>
      <c r="D242" s="218" t="s">
        <v>163</v>
      </c>
      <c r="E242" s="229" t="s">
        <v>21</v>
      </c>
      <c r="F242" s="230" t="s">
        <v>343</v>
      </c>
      <c r="G242" s="228"/>
      <c r="H242" s="231">
        <v>18.302</v>
      </c>
      <c r="I242" s="232"/>
      <c r="J242" s="228"/>
      <c r="K242" s="228"/>
      <c r="L242" s="233"/>
      <c r="M242" s="234"/>
      <c r="N242" s="235"/>
      <c r="O242" s="235"/>
      <c r="P242" s="235"/>
      <c r="Q242" s="235"/>
      <c r="R242" s="235"/>
      <c r="S242" s="235"/>
      <c r="T242" s="236"/>
      <c r="AT242" s="237" t="s">
        <v>163</v>
      </c>
      <c r="AU242" s="237" t="s">
        <v>83</v>
      </c>
      <c r="AV242" s="13" t="s">
        <v>83</v>
      </c>
      <c r="AW242" s="13" t="s">
        <v>38</v>
      </c>
      <c r="AX242" s="13" t="s">
        <v>75</v>
      </c>
      <c r="AY242" s="237" t="s">
        <v>154</v>
      </c>
    </row>
    <row r="243" spans="2:65" s="13" customFormat="1">
      <c r="B243" s="227"/>
      <c r="C243" s="228"/>
      <c r="D243" s="218" t="s">
        <v>163</v>
      </c>
      <c r="E243" s="229" t="s">
        <v>21</v>
      </c>
      <c r="F243" s="230" t="s">
        <v>344</v>
      </c>
      <c r="G243" s="228"/>
      <c r="H243" s="231">
        <v>30.504000000000001</v>
      </c>
      <c r="I243" s="232"/>
      <c r="J243" s="228"/>
      <c r="K243" s="228"/>
      <c r="L243" s="233"/>
      <c r="M243" s="234"/>
      <c r="N243" s="235"/>
      <c r="O243" s="235"/>
      <c r="P243" s="235"/>
      <c r="Q243" s="235"/>
      <c r="R243" s="235"/>
      <c r="S243" s="235"/>
      <c r="T243" s="236"/>
      <c r="AT243" s="237" t="s">
        <v>163</v>
      </c>
      <c r="AU243" s="237" t="s">
        <v>83</v>
      </c>
      <c r="AV243" s="13" t="s">
        <v>83</v>
      </c>
      <c r="AW243" s="13" t="s">
        <v>38</v>
      </c>
      <c r="AX243" s="13" t="s">
        <v>75</v>
      </c>
      <c r="AY243" s="237" t="s">
        <v>154</v>
      </c>
    </row>
    <row r="244" spans="2:65" s="13" customFormat="1">
      <c r="B244" s="227"/>
      <c r="C244" s="228"/>
      <c r="D244" s="218" t="s">
        <v>163</v>
      </c>
      <c r="E244" s="229" t="s">
        <v>21</v>
      </c>
      <c r="F244" s="230" t="s">
        <v>345</v>
      </c>
      <c r="G244" s="228"/>
      <c r="H244" s="231">
        <v>44.738999999999997</v>
      </c>
      <c r="I244" s="232"/>
      <c r="J244" s="228"/>
      <c r="K244" s="228"/>
      <c r="L244" s="233"/>
      <c r="M244" s="234"/>
      <c r="N244" s="235"/>
      <c r="O244" s="235"/>
      <c r="P244" s="235"/>
      <c r="Q244" s="235"/>
      <c r="R244" s="235"/>
      <c r="S244" s="235"/>
      <c r="T244" s="236"/>
      <c r="AT244" s="237" t="s">
        <v>163</v>
      </c>
      <c r="AU244" s="237" t="s">
        <v>83</v>
      </c>
      <c r="AV244" s="13" t="s">
        <v>83</v>
      </c>
      <c r="AW244" s="13" t="s">
        <v>38</v>
      </c>
      <c r="AX244" s="13" t="s">
        <v>75</v>
      </c>
      <c r="AY244" s="237" t="s">
        <v>154</v>
      </c>
    </row>
    <row r="245" spans="2:65" s="15" customFormat="1">
      <c r="B245" s="249"/>
      <c r="C245" s="250"/>
      <c r="D245" s="218" t="s">
        <v>163</v>
      </c>
      <c r="E245" s="251" t="s">
        <v>21</v>
      </c>
      <c r="F245" s="252" t="s">
        <v>219</v>
      </c>
      <c r="G245" s="250"/>
      <c r="H245" s="253">
        <v>93.545000000000002</v>
      </c>
      <c r="I245" s="254"/>
      <c r="J245" s="250"/>
      <c r="K245" s="250"/>
      <c r="L245" s="255"/>
      <c r="M245" s="256"/>
      <c r="N245" s="257"/>
      <c r="O245" s="257"/>
      <c r="P245" s="257"/>
      <c r="Q245" s="257"/>
      <c r="R245" s="257"/>
      <c r="S245" s="257"/>
      <c r="T245" s="258"/>
      <c r="AT245" s="259" t="s">
        <v>163</v>
      </c>
      <c r="AU245" s="259" t="s">
        <v>83</v>
      </c>
      <c r="AV245" s="15" t="s">
        <v>161</v>
      </c>
      <c r="AW245" s="15" t="s">
        <v>38</v>
      </c>
      <c r="AX245" s="15" t="s">
        <v>79</v>
      </c>
      <c r="AY245" s="259" t="s">
        <v>154</v>
      </c>
    </row>
    <row r="246" spans="2:65" s="1" customFormat="1" ht="25.5" customHeight="1">
      <c r="B246" s="42"/>
      <c r="C246" s="204" t="s">
        <v>346</v>
      </c>
      <c r="D246" s="204" t="s">
        <v>156</v>
      </c>
      <c r="E246" s="205" t="s">
        <v>347</v>
      </c>
      <c r="F246" s="206" t="s">
        <v>348</v>
      </c>
      <c r="G246" s="207" t="s">
        <v>294</v>
      </c>
      <c r="H246" s="208">
        <v>748.36</v>
      </c>
      <c r="I246" s="209"/>
      <c r="J246" s="210">
        <f>ROUND(I246*H246,2)</f>
        <v>0</v>
      </c>
      <c r="K246" s="206" t="s">
        <v>160</v>
      </c>
      <c r="L246" s="62"/>
      <c r="M246" s="211" t="s">
        <v>21</v>
      </c>
      <c r="N246" s="212" t="s">
        <v>46</v>
      </c>
      <c r="O246" s="43"/>
      <c r="P246" s="213">
        <f>O246*H246</f>
        <v>0</v>
      </c>
      <c r="Q246" s="213">
        <v>0</v>
      </c>
      <c r="R246" s="213">
        <f>Q246*H246</f>
        <v>0</v>
      </c>
      <c r="S246" s="213">
        <v>0</v>
      </c>
      <c r="T246" s="214">
        <f>S246*H246</f>
        <v>0</v>
      </c>
      <c r="AR246" s="25" t="s">
        <v>161</v>
      </c>
      <c r="AT246" s="25" t="s">
        <v>156</v>
      </c>
      <c r="AU246" s="25" t="s">
        <v>83</v>
      </c>
      <c r="AY246" s="25" t="s">
        <v>154</v>
      </c>
      <c r="BE246" s="215">
        <f>IF(N246="základní",J246,0)</f>
        <v>0</v>
      </c>
      <c r="BF246" s="215">
        <f>IF(N246="snížená",J246,0)</f>
        <v>0</v>
      </c>
      <c r="BG246" s="215">
        <f>IF(N246="zákl. přenesená",J246,0)</f>
        <v>0</v>
      </c>
      <c r="BH246" s="215">
        <f>IF(N246="sníž. přenesená",J246,0)</f>
        <v>0</v>
      </c>
      <c r="BI246" s="215">
        <f>IF(N246="nulová",J246,0)</f>
        <v>0</v>
      </c>
      <c r="BJ246" s="25" t="s">
        <v>79</v>
      </c>
      <c r="BK246" s="215">
        <f>ROUND(I246*H246,2)</f>
        <v>0</v>
      </c>
      <c r="BL246" s="25" t="s">
        <v>161</v>
      </c>
      <c r="BM246" s="25" t="s">
        <v>349</v>
      </c>
    </row>
    <row r="247" spans="2:65" s="13" customFormat="1">
      <c r="B247" s="227"/>
      <c r="C247" s="228"/>
      <c r="D247" s="218" t="s">
        <v>163</v>
      </c>
      <c r="E247" s="229" t="s">
        <v>21</v>
      </c>
      <c r="F247" s="230" t="s">
        <v>350</v>
      </c>
      <c r="G247" s="228"/>
      <c r="H247" s="231">
        <v>748.36</v>
      </c>
      <c r="I247" s="232"/>
      <c r="J247" s="228"/>
      <c r="K247" s="228"/>
      <c r="L247" s="233"/>
      <c r="M247" s="234"/>
      <c r="N247" s="235"/>
      <c r="O247" s="235"/>
      <c r="P247" s="235"/>
      <c r="Q247" s="235"/>
      <c r="R247" s="235"/>
      <c r="S247" s="235"/>
      <c r="T247" s="236"/>
      <c r="AT247" s="237" t="s">
        <v>163</v>
      </c>
      <c r="AU247" s="237" t="s">
        <v>83</v>
      </c>
      <c r="AV247" s="13" t="s">
        <v>83</v>
      </c>
      <c r="AW247" s="13" t="s">
        <v>38</v>
      </c>
      <c r="AX247" s="13" t="s">
        <v>79</v>
      </c>
      <c r="AY247" s="237" t="s">
        <v>154</v>
      </c>
    </row>
    <row r="248" spans="2:65" s="1" customFormat="1" ht="25.5" customHeight="1">
      <c r="B248" s="42"/>
      <c r="C248" s="204" t="s">
        <v>351</v>
      </c>
      <c r="D248" s="204" t="s">
        <v>156</v>
      </c>
      <c r="E248" s="205" t="s">
        <v>352</v>
      </c>
      <c r="F248" s="206" t="s">
        <v>353</v>
      </c>
      <c r="G248" s="207" t="s">
        <v>294</v>
      </c>
      <c r="H248" s="208">
        <v>68.962000000000003</v>
      </c>
      <c r="I248" s="209"/>
      <c r="J248" s="210">
        <f>ROUND(I248*H248,2)</f>
        <v>0</v>
      </c>
      <c r="K248" s="206" t="s">
        <v>160</v>
      </c>
      <c r="L248" s="62"/>
      <c r="M248" s="211" t="s">
        <v>21</v>
      </c>
      <c r="N248" s="212" t="s">
        <v>46</v>
      </c>
      <c r="O248" s="43"/>
      <c r="P248" s="213">
        <f>O248*H248</f>
        <v>0</v>
      </c>
      <c r="Q248" s="213">
        <v>0</v>
      </c>
      <c r="R248" s="213">
        <f>Q248*H248</f>
        <v>0</v>
      </c>
      <c r="S248" s="213">
        <v>0</v>
      </c>
      <c r="T248" s="214">
        <f>S248*H248</f>
        <v>0</v>
      </c>
      <c r="AR248" s="25" t="s">
        <v>161</v>
      </c>
      <c r="AT248" s="25" t="s">
        <v>156</v>
      </c>
      <c r="AU248" s="25" t="s">
        <v>83</v>
      </c>
      <c r="AY248" s="25" t="s">
        <v>154</v>
      </c>
      <c r="BE248" s="215">
        <f>IF(N248="základní",J248,0)</f>
        <v>0</v>
      </c>
      <c r="BF248" s="215">
        <f>IF(N248="snížená",J248,0)</f>
        <v>0</v>
      </c>
      <c r="BG248" s="215">
        <f>IF(N248="zákl. přenesená",J248,0)</f>
        <v>0</v>
      </c>
      <c r="BH248" s="215">
        <f>IF(N248="sníž. přenesená",J248,0)</f>
        <v>0</v>
      </c>
      <c r="BI248" s="215">
        <f>IF(N248="nulová",J248,0)</f>
        <v>0</v>
      </c>
      <c r="BJ248" s="25" t="s">
        <v>79</v>
      </c>
      <c r="BK248" s="215">
        <f>ROUND(I248*H248,2)</f>
        <v>0</v>
      </c>
      <c r="BL248" s="25" t="s">
        <v>161</v>
      </c>
      <c r="BM248" s="25" t="s">
        <v>354</v>
      </c>
    </row>
    <row r="249" spans="2:65" s="13" customFormat="1">
      <c r="B249" s="227"/>
      <c r="C249" s="228"/>
      <c r="D249" s="218" t="s">
        <v>163</v>
      </c>
      <c r="E249" s="229" t="s">
        <v>21</v>
      </c>
      <c r="F249" s="230" t="s">
        <v>355</v>
      </c>
      <c r="G249" s="228"/>
      <c r="H249" s="231">
        <v>24.402999999999999</v>
      </c>
      <c r="I249" s="232"/>
      <c r="J249" s="228"/>
      <c r="K249" s="228"/>
      <c r="L249" s="233"/>
      <c r="M249" s="234"/>
      <c r="N249" s="235"/>
      <c r="O249" s="235"/>
      <c r="P249" s="235"/>
      <c r="Q249" s="235"/>
      <c r="R249" s="235"/>
      <c r="S249" s="235"/>
      <c r="T249" s="236"/>
      <c r="AT249" s="237" t="s">
        <v>163</v>
      </c>
      <c r="AU249" s="237" t="s">
        <v>83</v>
      </c>
      <c r="AV249" s="13" t="s">
        <v>83</v>
      </c>
      <c r="AW249" s="13" t="s">
        <v>38</v>
      </c>
      <c r="AX249" s="13" t="s">
        <v>75</v>
      </c>
      <c r="AY249" s="237" t="s">
        <v>154</v>
      </c>
    </row>
    <row r="250" spans="2:65" s="13" customFormat="1">
      <c r="B250" s="227"/>
      <c r="C250" s="228"/>
      <c r="D250" s="218" t="s">
        <v>163</v>
      </c>
      <c r="E250" s="229" t="s">
        <v>21</v>
      </c>
      <c r="F250" s="230" t="s">
        <v>356</v>
      </c>
      <c r="G250" s="228"/>
      <c r="H250" s="231">
        <v>9.9649999999999999</v>
      </c>
      <c r="I250" s="232"/>
      <c r="J250" s="228"/>
      <c r="K250" s="228"/>
      <c r="L250" s="233"/>
      <c r="M250" s="234"/>
      <c r="N250" s="235"/>
      <c r="O250" s="235"/>
      <c r="P250" s="235"/>
      <c r="Q250" s="235"/>
      <c r="R250" s="235"/>
      <c r="S250" s="235"/>
      <c r="T250" s="236"/>
      <c r="AT250" s="237" t="s">
        <v>163</v>
      </c>
      <c r="AU250" s="237" t="s">
        <v>83</v>
      </c>
      <c r="AV250" s="13" t="s">
        <v>83</v>
      </c>
      <c r="AW250" s="13" t="s">
        <v>38</v>
      </c>
      <c r="AX250" s="13" t="s">
        <v>75</v>
      </c>
      <c r="AY250" s="237" t="s">
        <v>154</v>
      </c>
    </row>
    <row r="251" spans="2:65" s="13" customFormat="1">
      <c r="B251" s="227"/>
      <c r="C251" s="228"/>
      <c r="D251" s="218" t="s">
        <v>163</v>
      </c>
      <c r="E251" s="229" t="s">
        <v>21</v>
      </c>
      <c r="F251" s="230" t="s">
        <v>357</v>
      </c>
      <c r="G251" s="228"/>
      <c r="H251" s="231">
        <v>22.37</v>
      </c>
      <c r="I251" s="232"/>
      <c r="J251" s="228"/>
      <c r="K251" s="228"/>
      <c r="L251" s="233"/>
      <c r="M251" s="234"/>
      <c r="N251" s="235"/>
      <c r="O251" s="235"/>
      <c r="P251" s="235"/>
      <c r="Q251" s="235"/>
      <c r="R251" s="235"/>
      <c r="S251" s="235"/>
      <c r="T251" s="236"/>
      <c r="AT251" s="237" t="s">
        <v>163</v>
      </c>
      <c r="AU251" s="237" t="s">
        <v>83</v>
      </c>
      <c r="AV251" s="13" t="s">
        <v>83</v>
      </c>
      <c r="AW251" s="13" t="s">
        <v>38</v>
      </c>
      <c r="AX251" s="13" t="s">
        <v>75</v>
      </c>
      <c r="AY251" s="237" t="s">
        <v>154</v>
      </c>
    </row>
    <row r="252" spans="2:65" s="13" customFormat="1">
      <c r="B252" s="227"/>
      <c r="C252" s="228"/>
      <c r="D252" s="218" t="s">
        <v>163</v>
      </c>
      <c r="E252" s="229" t="s">
        <v>21</v>
      </c>
      <c r="F252" s="230" t="s">
        <v>358</v>
      </c>
      <c r="G252" s="228"/>
      <c r="H252" s="231">
        <v>12.224</v>
      </c>
      <c r="I252" s="232"/>
      <c r="J252" s="228"/>
      <c r="K252" s="228"/>
      <c r="L252" s="233"/>
      <c r="M252" s="234"/>
      <c r="N252" s="235"/>
      <c r="O252" s="235"/>
      <c r="P252" s="235"/>
      <c r="Q252" s="235"/>
      <c r="R252" s="235"/>
      <c r="S252" s="235"/>
      <c r="T252" s="236"/>
      <c r="AT252" s="237" t="s">
        <v>163</v>
      </c>
      <c r="AU252" s="237" t="s">
        <v>83</v>
      </c>
      <c r="AV252" s="13" t="s">
        <v>83</v>
      </c>
      <c r="AW252" s="13" t="s">
        <v>38</v>
      </c>
      <c r="AX252" s="13" t="s">
        <v>75</v>
      </c>
      <c r="AY252" s="237" t="s">
        <v>154</v>
      </c>
    </row>
    <row r="253" spans="2:65" s="15" customFormat="1">
      <c r="B253" s="249"/>
      <c r="C253" s="250"/>
      <c r="D253" s="218" t="s">
        <v>163</v>
      </c>
      <c r="E253" s="251" t="s">
        <v>21</v>
      </c>
      <c r="F253" s="252" t="s">
        <v>219</v>
      </c>
      <c r="G253" s="250"/>
      <c r="H253" s="253">
        <v>68.962000000000003</v>
      </c>
      <c r="I253" s="254"/>
      <c r="J253" s="250"/>
      <c r="K253" s="250"/>
      <c r="L253" s="255"/>
      <c r="M253" s="256"/>
      <c r="N253" s="257"/>
      <c r="O253" s="257"/>
      <c r="P253" s="257"/>
      <c r="Q253" s="257"/>
      <c r="R253" s="257"/>
      <c r="S253" s="257"/>
      <c r="T253" s="258"/>
      <c r="AT253" s="259" t="s">
        <v>163</v>
      </c>
      <c r="AU253" s="259" t="s">
        <v>83</v>
      </c>
      <c r="AV253" s="15" t="s">
        <v>161</v>
      </c>
      <c r="AW253" s="15" t="s">
        <v>38</v>
      </c>
      <c r="AX253" s="15" t="s">
        <v>79</v>
      </c>
      <c r="AY253" s="259" t="s">
        <v>154</v>
      </c>
    </row>
    <row r="254" spans="2:65" s="1" customFormat="1" ht="25.5" customHeight="1">
      <c r="B254" s="42"/>
      <c r="C254" s="204" t="s">
        <v>359</v>
      </c>
      <c r="D254" s="204" t="s">
        <v>156</v>
      </c>
      <c r="E254" s="205" t="s">
        <v>360</v>
      </c>
      <c r="F254" s="206" t="s">
        <v>348</v>
      </c>
      <c r="G254" s="207" t="s">
        <v>294</v>
      </c>
      <c r="H254" s="208">
        <v>1310.278</v>
      </c>
      <c r="I254" s="209"/>
      <c r="J254" s="210">
        <f>ROUND(I254*H254,2)</f>
        <v>0</v>
      </c>
      <c r="K254" s="206" t="s">
        <v>160</v>
      </c>
      <c r="L254" s="62"/>
      <c r="M254" s="211" t="s">
        <v>21</v>
      </c>
      <c r="N254" s="212" t="s">
        <v>46</v>
      </c>
      <c r="O254" s="43"/>
      <c r="P254" s="213">
        <f>O254*H254</f>
        <v>0</v>
      </c>
      <c r="Q254" s="213">
        <v>0</v>
      </c>
      <c r="R254" s="213">
        <f>Q254*H254</f>
        <v>0</v>
      </c>
      <c r="S254" s="213">
        <v>0</v>
      </c>
      <c r="T254" s="214">
        <f>S254*H254</f>
        <v>0</v>
      </c>
      <c r="AR254" s="25" t="s">
        <v>161</v>
      </c>
      <c r="AT254" s="25" t="s">
        <v>156</v>
      </c>
      <c r="AU254" s="25" t="s">
        <v>83</v>
      </c>
      <c r="AY254" s="25" t="s">
        <v>154</v>
      </c>
      <c r="BE254" s="215">
        <f>IF(N254="základní",J254,0)</f>
        <v>0</v>
      </c>
      <c r="BF254" s="215">
        <f>IF(N254="snížená",J254,0)</f>
        <v>0</v>
      </c>
      <c r="BG254" s="215">
        <f>IF(N254="zákl. přenesená",J254,0)</f>
        <v>0</v>
      </c>
      <c r="BH254" s="215">
        <f>IF(N254="sníž. přenesená",J254,0)</f>
        <v>0</v>
      </c>
      <c r="BI254" s="215">
        <f>IF(N254="nulová",J254,0)</f>
        <v>0</v>
      </c>
      <c r="BJ254" s="25" t="s">
        <v>79</v>
      </c>
      <c r="BK254" s="215">
        <f>ROUND(I254*H254,2)</f>
        <v>0</v>
      </c>
      <c r="BL254" s="25" t="s">
        <v>161</v>
      </c>
      <c r="BM254" s="25" t="s">
        <v>361</v>
      </c>
    </row>
    <row r="255" spans="2:65" s="13" customFormat="1">
      <c r="B255" s="227"/>
      <c r="C255" s="228"/>
      <c r="D255" s="218" t="s">
        <v>163</v>
      </c>
      <c r="E255" s="229" t="s">
        <v>21</v>
      </c>
      <c r="F255" s="230" t="s">
        <v>362</v>
      </c>
      <c r="G255" s="228"/>
      <c r="H255" s="231">
        <v>1310.278</v>
      </c>
      <c r="I255" s="232"/>
      <c r="J255" s="228"/>
      <c r="K255" s="228"/>
      <c r="L255" s="233"/>
      <c r="M255" s="234"/>
      <c r="N255" s="235"/>
      <c r="O255" s="235"/>
      <c r="P255" s="235"/>
      <c r="Q255" s="235"/>
      <c r="R255" s="235"/>
      <c r="S255" s="235"/>
      <c r="T255" s="236"/>
      <c r="AT255" s="237" t="s">
        <v>163</v>
      </c>
      <c r="AU255" s="237" t="s">
        <v>83</v>
      </c>
      <c r="AV255" s="13" t="s">
        <v>83</v>
      </c>
      <c r="AW255" s="13" t="s">
        <v>38</v>
      </c>
      <c r="AX255" s="13" t="s">
        <v>79</v>
      </c>
      <c r="AY255" s="237" t="s">
        <v>154</v>
      </c>
    </row>
    <row r="256" spans="2:65" s="1" customFormat="1" ht="25.5" customHeight="1">
      <c r="B256" s="42"/>
      <c r="C256" s="204" t="s">
        <v>363</v>
      </c>
      <c r="D256" s="204" t="s">
        <v>156</v>
      </c>
      <c r="E256" s="205" t="s">
        <v>364</v>
      </c>
      <c r="F256" s="206" t="s">
        <v>365</v>
      </c>
      <c r="G256" s="207" t="s">
        <v>294</v>
      </c>
      <c r="H256" s="208">
        <v>17.568000000000001</v>
      </c>
      <c r="I256" s="209"/>
      <c r="J256" s="210">
        <f>ROUND(I256*H256,2)</f>
        <v>0</v>
      </c>
      <c r="K256" s="206" t="s">
        <v>160</v>
      </c>
      <c r="L256" s="62"/>
      <c r="M256" s="211" t="s">
        <v>21</v>
      </c>
      <c r="N256" s="212" t="s">
        <v>46</v>
      </c>
      <c r="O256" s="43"/>
      <c r="P256" s="213">
        <f>O256*H256</f>
        <v>0</v>
      </c>
      <c r="Q256" s="213">
        <v>0</v>
      </c>
      <c r="R256" s="213">
        <f>Q256*H256</f>
        <v>0</v>
      </c>
      <c r="S256" s="213">
        <v>0</v>
      </c>
      <c r="T256" s="214">
        <f>S256*H256</f>
        <v>0</v>
      </c>
      <c r="AR256" s="25" t="s">
        <v>161</v>
      </c>
      <c r="AT256" s="25" t="s">
        <v>156</v>
      </c>
      <c r="AU256" s="25" t="s">
        <v>83</v>
      </c>
      <c r="AY256" s="25" t="s">
        <v>154</v>
      </c>
      <c r="BE256" s="215">
        <f>IF(N256="základní",J256,0)</f>
        <v>0</v>
      </c>
      <c r="BF256" s="215">
        <f>IF(N256="snížená",J256,0)</f>
        <v>0</v>
      </c>
      <c r="BG256" s="215">
        <f>IF(N256="zákl. přenesená",J256,0)</f>
        <v>0</v>
      </c>
      <c r="BH256" s="215">
        <f>IF(N256="sníž. přenesená",J256,0)</f>
        <v>0</v>
      </c>
      <c r="BI256" s="215">
        <f>IF(N256="nulová",J256,0)</f>
        <v>0</v>
      </c>
      <c r="BJ256" s="25" t="s">
        <v>79</v>
      </c>
      <c r="BK256" s="215">
        <f>ROUND(I256*H256,2)</f>
        <v>0</v>
      </c>
      <c r="BL256" s="25" t="s">
        <v>161</v>
      </c>
      <c r="BM256" s="25" t="s">
        <v>366</v>
      </c>
    </row>
    <row r="257" spans="2:65" s="13" customFormat="1">
      <c r="B257" s="227"/>
      <c r="C257" s="228"/>
      <c r="D257" s="218" t="s">
        <v>163</v>
      </c>
      <c r="E257" s="229" t="s">
        <v>21</v>
      </c>
      <c r="F257" s="230" t="s">
        <v>367</v>
      </c>
      <c r="G257" s="228"/>
      <c r="H257" s="231">
        <v>13.848000000000001</v>
      </c>
      <c r="I257" s="232"/>
      <c r="J257" s="228"/>
      <c r="K257" s="228"/>
      <c r="L257" s="233"/>
      <c r="M257" s="234"/>
      <c r="N257" s="235"/>
      <c r="O257" s="235"/>
      <c r="P257" s="235"/>
      <c r="Q257" s="235"/>
      <c r="R257" s="235"/>
      <c r="S257" s="235"/>
      <c r="T257" s="236"/>
      <c r="AT257" s="237" t="s">
        <v>163</v>
      </c>
      <c r="AU257" s="237" t="s">
        <v>83</v>
      </c>
      <c r="AV257" s="13" t="s">
        <v>83</v>
      </c>
      <c r="AW257" s="13" t="s">
        <v>38</v>
      </c>
      <c r="AX257" s="13" t="s">
        <v>75</v>
      </c>
      <c r="AY257" s="237" t="s">
        <v>154</v>
      </c>
    </row>
    <row r="258" spans="2:65" s="13" customFormat="1">
      <c r="B258" s="227"/>
      <c r="C258" s="228"/>
      <c r="D258" s="218" t="s">
        <v>163</v>
      </c>
      <c r="E258" s="229" t="s">
        <v>21</v>
      </c>
      <c r="F258" s="230" t="s">
        <v>368</v>
      </c>
      <c r="G258" s="228"/>
      <c r="H258" s="231">
        <v>3.72</v>
      </c>
      <c r="I258" s="232"/>
      <c r="J258" s="228"/>
      <c r="K258" s="228"/>
      <c r="L258" s="233"/>
      <c r="M258" s="234"/>
      <c r="N258" s="235"/>
      <c r="O258" s="235"/>
      <c r="P258" s="235"/>
      <c r="Q258" s="235"/>
      <c r="R258" s="235"/>
      <c r="S258" s="235"/>
      <c r="T258" s="236"/>
      <c r="AT258" s="237" t="s">
        <v>163</v>
      </c>
      <c r="AU258" s="237" t="s">
        <v>83</v>
      </c>
      <c r="AV258" s="13" t="s">
        <v>83</v>
      </c>
      <c r="AW258" s="13" t="s">
        <v>38</v>
      </c>
      <c r="AX258" s="13" t="s">
        <v>75</v>
      </c>
      <c r="AY258" s="237" t="s">
        <v>154</v>
      </c>
    </row>
    <row r="259" spans="2:65" s="15" customFormat="1">
      <c r="B259" s="249"/>
      <c r="C259" s="250"/>
      <c r="D259" s="218" t="s">
        <v>163</v>
      </c>
      <c r="E259" s="251" t="s">
        <v>21</v>
      </c>
      <c r="F259" s="252" t="s">
        <v>219</v>
      </c>
      <c r="G259" s="250"/>
      <c r="H259" s="253">
        <v>17.568000000000001</v>
      </c>
      <c r="I259" s="254"/>
      <c r="J259" s="250"/>
      <c r="K259" s="250"/>
      <c r="L259" s="255"/>
      <c r="M259" s="256"/>
      <c r="N259" s="257"/>
      <c r="O259" s="257"/>
      <c r="P259" s="257"/>
      <c r="Q259" s="257"/>
      <c r="R259" s="257"/>
      <c r="S259" s="257"/>
      <c r="T259" s="258"/>
      <c r="AT259" s="259" t="s">
        <v>163</v>
      </c>
      <c r="AU259" s="259" t="s">
        <v>83</v>
      </c>
      <c r="AV259" s="15" t="s">
        <v>161</v>
      </c>
      <c r="AW259" s="15" t="s">
        <v>38</v>
      </c>
      <c r="AX259" s="15" t="s">
        <v>79</v>
      </c>
      <c r="AY259" s="259" t="s">
        <v>154</v>
      </c>
    </row>
    <row r="260" spans="2:65" s="1" customFormat="1" ht="38.25" customHeight="1">
      <c r="B260" s="42"/>
      <c r="C260" s="204" t="s">
        <v>369</v>
      </c>
      <c r="D260" s="204" t="s">
        <v>156</v>
      </c>
      <c r="E260" s="205" t="s">
        <v>370</v>
      </c>
      <c r="F260" s="206" t="s">
        <v>371</v>
      </c>
      <c r="G260" s="207" t="s">
        <v>294</v>
      </c>
      <c r="H260" s="208">
        <v>140.54400000000001</v>
      </c>
      <c r="I260" s="209"/>
      <c r="J260" s="210">
        <f>ROUND(I260*H260,2)</f>
        <v>0</v>
      </c>
      <c r="K260" s="206" t="s">
        <v>160</v>
      </c>
      <c r="L260" s="62"/>
      <c r="M260" s="211" t="s">
        <v>21</v>
      </c>
      <c r="N260" s="212" t="s">
        <v>46</v>
      </c>
      <c r="O260" s="43"/>
      <c r="P260" s="213">
        <f>O260*H260</f>
        <v>0</v>
      </c>
      <c r="Q260" s="213">
        <v>0</v>
      </c>
      <c r="R260" s="213">
        <f>Q260*H260</f>
        <v>0</v>
      </c>
      <c r="S260" s="213">
        <v>0</v>
      </c>
      <c r="T260" s="214">
        <f>S260*H260</f>
        <v>0</v>
      </c>
      <c r="AR260" s="25" t="s">
        <v>161</v>
      </c>
      <c r="AT260" s="25" t="s">
        <v>156</v>
      </c>
      <c r="AU260" s="25" t="s">
        <v>83</v>
      </c>
      <c r="AY260" s="25" t="s">
        <v>154</v>
      </c>
      <c r="BE260" s="215">
        <f>IF(N260="základní",J260,0)</f>
        <v>0</v>
      </c>
      <c r="BF260" s="215">
        <f>IF(N260="snížená",J260,0)</f>
        <v>0</v>
      </c>
      <c r="BG260" s="215">
        <f>IF(N260="zákl. přenesená",J260,0)</f>
        <v>0</v>
      </c>
      <c r="BH260" s="215">
        <f>IF(N260="sníž. přenesená",J260,0)</f>
        <v>0</v>
      </c>
      <c r="BI260" s="215">
        <f>IF(N260="nulová",J260,0)</f>
        <v>0</v>
      </c>
      <c r="BJ260" s="25" t="s">
        <v>79</v>
      </c>
      <c r="BK260" s="215">
        <f>ROUND(I260*H260,2)</f>
        <v>0</v>
      </c>
      <c r="BL260" s="25" t="s">
        <v>161</v>
      </c>
      <c r="BM260" s="25" t="s">
        <v>372</v>
      </c>
    </row>
    <row r="261" spans="2:65" s="13" customFormat="1">
      <c r="B261" s="227"/>
      <c r="C261" s="228"/>
      <c r="D261" s="218" t="s">
        <v>163</v>
      </c>
      <c r="E261" s="229" t="s">
        <v>21</v>
      </c>
      <c r="F261" s="230" t="s">
        <v>373</v>
      </c>
      <c r="G261" s="228"/>
      <c r="H261" s="231">
        <v>140.54400000000001</v>
      </c>
      <c r="I261" s="232"/>
      <c r="J261" s="228"/>
      <c r="K261" s="228"/>
      <c r="L261" s="233"/>
      <c r="M261" s="234"/>
      <c r="N261" s="235"/>
      <c r="O261" s="235"/>
      <c r="P261" s="235"/>
      <c r="Q261" s="235"/>
      <c r="R261" s="235"/>
      <c r="S261" s="235"/>
      <c r="T261" s="236"/>
      <c r="AT261" s="237" t="s">
        <v>163</v>
      </c>
      <c r="AU261" s="237" t="s">
        <v>83</v>
      </c>
      <c r="AV261" s="13" t="s">
        <v>83</v>
      </c>
      <c r="AW261" s="13" t="s">
        <v>38</v>
      </c>
      <c r="AX261" s="13" t="s">
        <v>79</v>
      </c>
      <c r="AY261" s="237" t="s">
        <v>154</v>
      </c>
    </row>
    <row r="262" spans="2:65" s="1" customFormat="1" ht="16.5" customHeight="1">
      <c r="B262" s="42"/>
      <c r="C262" s="204" t="s">
        <v>374</v>
      </c>
      <c r="D262" s="204" t="s">
        <v>156</v>
      </c>
      <c r="E262" s="205" t="s">
        <v>375</v>
      </c>
      <c r="F262" s="206" t="s">
        <v>376</v>
      </c>
      <c r="G262" s="207" t="s">
        <v>294</v>
      </c>
      <c r="H262" s="208">
        <v>41.970999999999997</v>
      </c>
      <c r="I262" s="209"/>
      <c r="J262" s="210">
        <f>ROUND(I262*H262,2)</f>
        <v>0</v>
      </c>
      <c r="K262" s="206" t="s">
        <v>160</v>
      </c>
      <c r="L262" s="62"/>
      <c r="M262" s="211" t="s">
        <v>21</v>
      </c>
      <c r="N262" s="212" t="s">
        <v>46</v>
      </c>
      <c r="O262" s="43"/>
      <c r="P262" s="213">
        <f>O262*H262</f>
        <v>0</v>
      </c>
      <c r="Q262" s="213">
        <v>0</v>
      </c>
      <c r="R262" s="213">
        <f>Q262*H262</f>
        <v>0</v>
      </c>
      <c r="S262" s="213">
        <v>0</v>
      </c>
      <c r="T262" s="214">
        <f>S262*H262</f>
        <v>0</v>
      </c>
      <c r="AR262" s="25" t="s">
        <v>161</v>
      </c>
      <c r="AT262" s="25" t="s">
        <v>156</v>
      </c>
      <c r="AU262" s="25" t="s">
        <v>83</v>
      </c>
      <c r="AY262" s="25" t="s">
        <v>154</v>
      </c>
      <c r="BE262" s="215">
        <f>IF(N262="základní",J262,0)</f>
        <v>0</v>
      </c>
      <c r="BF262" s="215">
        <f>IF(N262="snížená",J262,0)</f>
        <v>0</v>
      </c>
      <c r="BG262" s="215">
        <f>IF(N262="zákl. přenesená",J262,0)</f>
        <v>0</v>
      </c>
      <c r="BH262" s="215">
        <f>IF(N262="sníž. přenesená",J262,0)</f>
        <v>0</v>
      </c>
      <c r="BI262" s="215">
        <f>IF(N262="nulová",J262,0)</f>
        <v>0</v>
      </c>
      <c r="BJ262" s="25" t="s">
        <v>79</v>
      </c>
      <c r="BK262" s="215">
        <f>ROUND(I262*H262,2)</f>
        <v>0</v>
      </c>
      <c r="BL262" s="25" t="s">
        <v>161</v>
      </c>
      <c r="BM262" s="25" t="s">
        <v>377</v>
      </c>
    </row>
    <row r="263" spans="2:65" s="13" customFormat="1">
      <c r="B263" s="227"/>
      <c r="C263" s="228"/>
      <c r="D263" s="218" t="s">
        <v>163</v>
      </c>
      <c r="E263" s="229" t="s">
        <v>21</v>
      </c>
      <c r="F263" s="230" t="s">
        <v>368</v>
      </c>
      <c r="G263" s="228"/>
      <c r="H263" s="231">
        <v>3.72</v>
      </c>
      <c r="I263" s="232"/>
      <c r="J263" s="228"/>
      <c r="K263" s="228"/>
      <c r="L263" s="233"/>
      <c r="M263" s="234"/>
      <c r="N263" s="235"/>
      <c r="O263" s="235"/>
      <c r="P263" s="235"/>
      <c r="Q263" s="235"/>
      <c r="R263" s="235"/>
      <c r="S263" s="235"/>
      <c r="T263" s="236"/>
      <c r="AT263" s="237" t="s">
        <v>163</v>
      </c>
      <c r="AU263" s="237" t="s">
        <v>83</v>
      </c>
      <c r="AV263" s="13" t="s">
        <v>83</v>
      </c>
      <c r="AW263" s="13" t="s">
        <v>38</v>
      </c>
      <c r="AX263" s="13" t="s">
        <v>75</v>
      </c>
      <c r="AY263" s="237" t="s">
        <v>154</v>
      </c>
    </row>
    <row r="264" spans="2:65" s="13" customFormat="1">
      <c r="B264" s="227"/>
      <c r="C264" s="228"/>
      <c r="D264" s="218" t="s">
        <v>163</v>
      </c>
      <c r="E264" s="229" t="s">
        <v>21</v>
      </c>
      <c r="F264" s="230" t="s">
        <v>355</v>
      </c>
      <c r="G264" s="228"/>
      <c r="H264" s="231">
        <v>24.402999999999999</v>
      </c>
      <c r="I264" s="232"/>
      <c r="J264" s="228"/>
      <c r="K264" s="228"/>
      <c r="L264" s="233"/>
      <c r="M264" s="234"/>
      <c r="N264" s="235"/>
      <c r="O264" s="235"/>
      <c r="P264" s="235"/>
      <c r="Q264" s="235"/>
      <c r="R264" s="235"/>
      <c r="S264" s="235"/>
      <c r="T264" s="236"/>
      <c r="AT264" s="237" t="s">
        <v>163</v>
      </c>
      <c r="AU264" s="237" t="s">
        <v>83</v>
      </c>
      <c r="AV264" s="13" t="s">
        <v>83</v>
      </c>
      <c r="AW264" s="13" t="s">
        <v>38</v>
      </c>
      <c r="AX264" s="13" t="s">
        <v>75</v>
      </c>
      <c r="AY264" s="237" t="s">
        <v>154</v>
      </c>
    </row>
    <row r="265" spans="2:65" s="13" customFormat="1">
      <c r="B265" s="227"/>
      <c r="C265" s="228"/>
      <c r="D265" s="218" t="s">
        <v>163</v>
      </c>
      <c r="E265" s="229" t="s">
        <v>21</v>
      </c>
      <c r="F265" s="230" t="s">
        <v>367</v>
      </c>
      <c r="G265" s="228"/>
      <c r="H265" s="231">
        <v>13.848000000000001</v>
      </c>
      <c r="I265" s="232"/>
      <c r="J265" s="228"/>
      <c r="K265" s="228"/>
      <c r="L265" s="233"/>
      <c r="M265" s="234"/>
      <c r="N265" s="235"/>
      <c r="O265" s="235"/>
      <c r="P265" s="235"/>
      <c r="Q265" s="235"/>
      <c r="R265" s="235"/>
      <c r="S265" s="235"/>
      <c r="T265" s="236"/>
      <c r="AT265" s="237" t="s">
        <v>163</v>
      </c>
      <c r="AU265" s="237" t="s">
        <v>83</v>
      </c>
      <c r="AV265" s="13" t="s">
        <v>83</v>
      </c>
      <c r="AW265" s="13" t="s">
        <v>38</v>
      </c>
      <c r="AX265" s="13" t="s">
        <v>75</v>
      </c>
      <c r="AY265" s="237" t="s">
        <v>154</v>
      </c>
    </row>
    <row r="266" spans="2:65" s="15" customFormat="1">
      <c r="B266" s="249"/>
      <c r="C266" s="250"/>
      <c r="D266" s="218" t="s">
        <v>163</v>
      </c>
      <c r="E266" s="251" t="s">
        <v>21</v>
      </c>
      <c r="F266" s="252" t="s">
        <v>219</v>
      </c>
      <c r="G266" s="250"/>
      <c r="H266" s="253">
        <v>41.970999999999997</v>
      </c>
      <c r="I266" s="254"/>
      <c r="J266" s="250"/>
      <c r="K266" s="250"/>
      <c r="L266" s="255"/>
      <c r="M266" s="256"/>
      <c r="N266" s="257"/>
      <c r="O266" s="257"/>
      <c r="P266" s="257"/>
      <c r="Q266" s="257"/>
      <c r="R266" s="257"/>
      <c r="S266" s="257"/>
      <c r="T266" s="258"/>
      <c r="AT266" s="259" t="s">
        <v>163</v>
      </c>
      <c r="AU266" s="259" t="s">
        <v>83</v>
      </c>
      <c r="AV266" s="15" t="s">
        <v>161</v>
      </c>
      <c r="AW266" s="15" t="s">
        <v>38</v>
      </c>
      <c r="AX266" s="15" t="s">
        <v>79</v>
      </c>
      <c r="AY266" s="259" t="s">
        <v>154</v>
      </c>
    </row>
    <row r="267" spans="2:65" s="1" customFormat="1" ht="25.5" customHeight="1">
      <c r="B267" s="42"/>
      <c r="C267" s="204" t="s">
        <v>378</v>
      </c>
      <c r="D267" s="204" t="s">
        <v>156</v>
      </c>
      <c r="E267" s="205" t="s">
        <v>379</v>
      </c>
      <c r="F267" s="206" t="s">
        <v>380</v>
      </c>
      <c r="G267" s="207" t="s">
        <v>294</v>
      </c>
      <c r="H267" s="208">
        <v>44.558999999999997</v>
      </c>
      <c r="I267" s="209"/>
      <c r="J267" s="210">
        <f>ROUND(I267*H267,2)</f>
        <v>0</v>
      </c>
      <c r="K267" s="206" t="s">
        <v>160</v>
      </c>
      <c r="L267" s="62"/>
      <c r="M267" s="211" t="s">
        <v>21</v>
      </c>
      <c r="N267" s="212" t="s">
        <v>46</v>
      </c>
      <c r="O267" s="43"/>
      <c r="P267" s="213">
        <f>O267*H267</f>
        <v>0</v>
      </c>
      <c r="Q267" s="213">
        <v>0</v>
      </c>
      <c r="R267" s="213">
        <f>Q267*H267</f>
        <v>0</v>
      </c>
      <c r="S267" s="213">
        <v>0</v>
      </c>
      <c r="T267" s="214">
        <f>S267*H267</f>
        <v>0</v>
      </c>
      <c r="AR267" s="25" t="s">
        <v>161</v>
      </c>
      <c r="AT267" s="25" t="s">
        <v>156</v>
      </c>
      <c r="AU267" s="25" t="s">
        <v>83</v>
      </c>
      <c r="AY267" s="25" t="s">
        <v>154</v>
      </c>
      <c r="BE267" s="215">
        <f>IF(N267="základní",J267,0)</f>
        <v>0</v>
      </c>
      <c r="BF267" s="215">
        <f>IF(N267="snížená",J267,0)</f>
        <v>0</v>
      </c>
      <c r="BG267" s="215">
        <f>IF(N267="zákl. přenesená",J267,0)</f>
        <v>0</v>
      </c>
      <c r="BH267" s="215">
        <f>IF(N267="sníž. přenesená",J267,0)</f>
        <v>0</v>
      </c>
      <c r="BI267" s="215">
        <f>IF(N267="nulová",J267,0)</f>
        <v>0</v>
      </c>
      <c r="BJ267" s="25" t="s">
        <v>79</v>
      </c>
      <c r="BK267" s="215">
        <f>ROUND(I267*H267,2)</f>
        <v>0</v>
      </c>
      <c r="BL267" s="25" t="s">
        <v>161</v>
      </c>
      <c r="BM267" s="25" t="s">
        <v>381</v>
      </c>
    </row>
    <row r="268" spans="2:65" s="13" customFormat="1">
      <c r="B268" s="227"/>
      <c r="C268" s="228"/>
      <c r="D268" s="218" t="s">
        <v>163</v>
      </c>
      <c r="E268" s="229" t="s">
        <v>21</v>
      </c>
      <c r="F268" s="230" t="s">
        <v>356</v>
      </c>
      <c r="G268" s="228"/>
      <c r="H268" s="231">
        <v>9.9649999999999999</v>
      </c>
      <c r="I268" s="232"/>
      <c r="J268" s="228"/>
      <c r="K268" s="228"/>
      <c r="L268" s="233"/>
      <c r="M268" s="234"/>
      <c r="N268" s="235"/>
      <c r="O268" s="235"/>
      <c r="P268" s="235"/>
      <c r="Q268" s="235"/>
      <c r="R268" s="235"/>
      <c r="S268" s="235"/>
      <c r="T268" s="236"/>
      <c r="AT268" s="237" t="s">
        <v>163</v>
      </c>
      <c r="AU268" s="237" t="s">
        <v>83</v>
      </c>
      <c r="AV268" s="13" t="s">
        <v>83</v>
      </c>
      <c r="AW268" s="13" t="s">
        <v>38</v>
      </c>
      <c r="AX268" s="13" t="s">
        <v>75</v>
      </c>
      <c r="AY268" s="237" t="s">
        <v>154</v>
      </c>
    </row>
    <row r="269" spans="2:65" s="13" customFormat="1">
      <c r="B269" s="227"/>
      <c r="C269" s="228"/>
      <c r="D269" s="218" t="s">
        <v>163</v>
      </c>
      <c r="E269" s="229" t="s">
        <v>21</v>
      </c>
      <c r="F269" s="230" t="s">
        <v>357</v>
      </c>
      <c r="G269" s="228"/>
      <c r="H269" s="231">
        <v>22.37</v>
      </c>
      <c r="I269" s="232"/>
      <c r="J269" s="228"/>
      <c r="K269" s="228"/>
      <c r="L269" s="233"/>
      <c r="M269" s="234"/>
      <c r="N269" s="235"/>
      <c r="O269" s="235"/>
      <c r="P269" s="235"/>
      <c r="Q269" s="235"/>
      <c r="R269" s="235"/>
      <c r="S269" s="235"/>
      <c r="T269" s="236"/>
      <c r="AT269" s="237" t="s">
        <v>163</v>
      </c>
      <c r="AU269" s="237" t="s">
        <v>83</v>
      </c>
      <c r="AV269" s="13" t="s">
        <v>83</v>
      </c>
      <c r="AW269" s="13" t="s">
        <v>38</v>
      </c>
      <c r="AX269" s="13" t="s">
        <v>75</v>
      </c>
      <c r="AY269" s="237" t="s">
        <v>154</v>
      </c>
    </row>
    <row r="270" spans="2:65" s="13" customFormat="1">
      <c r="B270" s="227"/>
      <c r="C270" s="228"/>
      <c r="D270" s="218" t="s">
        <v>163</v>
      </c>
      <c r="E270" s="229" t="s">
        <v>21</v>
      </c>
      <c r="F270" s="230" t="s">
        <v>358</v>
      </c>
      <c r="G270" s="228"/>
      <c r="H270" s="231">
        <v>12.224</v>
      </c>
      <c r="I270" s="232"/>
      <c r="J270" s="228"/>
      <c r="K270" s="228"/>
      <c r="L270" s="233"/>
      <c r="M270" s="234"/>
      <c r="N270" s="235"/>
      <c r="O270" s="235"/>
      <c r="P270" s="235"/>
      <c r="Q270" s="235"/>
      <c r="R270" s="235"/>
      <c r="S270" s="235"/>
      <c r="T270" s="236"/>
      <c r="AT270" s="237" t="s">
        <v>163</v>
      </c>
      <c r="AU270" s="237" t="s">
        <v>83</v>
      </c>
      <c r="AV270" s="13" t="s">
        <v>83</v>
      </c>
      <c r="AW270" s="13" t="s">
        <v>38</v>
      </c>
      <c r="AX270" s="13" t="s">
        <v>75</v>
      </c>
      <c r="AY270" s="237" t="s">
        <v>154</v>
      </c>
    </row>
    <row r="271" spans="2:65" s="15" customFormat="1">
      <c r="B271" s="249"/>
      <c r="C271" s="250"/>
      <c r="D271" s="218" t="s">
        <v>163</v>
      </c>
      <c r="E271" s="251" t="s">
        <v>21</v>
      </c>
      <c r="F271" s="252" t="s">
        <v>219</v>
      </c>
      <c r="G271" s="250"/>
      <c r="H271" s="253">
        <v>44.558999999999997</v>
      </c>
      <c r="I271" s="254"/>
      <c r="J271" s="250"/>
      <c r="K271" s="250"/>
      <c r="L271" s="255"/>
      <c r="M271" s="256"/>
      <c r="N271" s="257"/>
      <c r="O271" s="257"/>
      <c r="P271" s="257"/>
      <c r="Q271" s="257"/>
      <c r="R271" s="257"/>
      <c r="S271" s="257"/>
      <c r="T271" s="258"/>
      <c r="AT271" s="259" t="s">
        <v>163</v>
      </c>
      <c r="AU271" s="259" t="s">
        <v>83</v>
      </c>
      <c r="AV271" s="15" t="s">
        <v>161</v>
      </c>
      <c r="AW271" s="15" t="s">
        <v>38</v>
      </c>
      <c r="AX271" s="15" t="s">
        <v>79</v>
      </c>
      <c r="AY271" s="259" t="s">
        <v>154</v>
      </c>
    </row>
    <row r="272" spans="2:65" s="1" customFormat="1" ht="16.5" customHeight="1">
      <c r="B272" s="42"/>
      <c r="C272" s="204" t="s">
        <v>382</v>
      </c>
      <c r="D272" s="204" t="s">
        <v>156</v>
      </c>
      <c r="E272" s="205" t="s">
        <v>383</v>
      </c>
      <c r="F272" s="206" t="s">
        <v>384</v>
      </c>
      <c r="G272" s="207" t="s">
        <v>294</v>
      </c>
      <c r="H272" s="208">
        <v>93.545000000000002</v>
      </c>
      <c r="I272" s="209"/>
      <c r="J272" s="210">
        <f>ROUND(I272*H272,2)</f>
        <v>0</v>
      </c>
      <c r="K272" s="206" t="s">
        <v>160</v>
      </c>
      <c r="L272" s="62"/>
      <c r="M272" s="211" t="s">
        <v>21</v>
      </c>
      <c r="N272" s="212" t="s">
        <v>46</v>
      </c>
      <c r="O272" s="43"/>
      <c r="P272" s="213">
        <f>O272*H272</f>
        <v>0</v>
      </c>
      <c r="Q272" s="213">
        <v>0</v>
      </c>
      <c r="R272" s="213">
        <f>Q272*H272</f>
        <v>0</v>
      </c>
      <c r="S272" s="213">
        <v>0</v>
      </c>
      <c r="T272" s="214">
        <f>S272*H272</f>
        <v>0</v>
      </c>
      <c r="AR272" s="25" t="s">
        <v>161</v>
      </c>
      <c r="AT272" s="25" t="s">
        <v>156</v>
      </c>
      <c r="AU272" s="25" t="s">
        <v>83</v>
      </c>
      <c r="AY272" s="25" t="s">
        <v>154</v>
      </c>
      <c r="BE272" s="215">
        <f>IF(N272="základní",J272,0)</f>
        <v>0</v>
      </c>
      <c r="BF272" s="215">
        <f>IF(N272="snížená",J272,0)</f>
        <v>0</v>
      </c>
      <c r="BG272" s="215">
        <f>IF(N272="zákl. přenesená",J272,0)</f>
        <v>0</v>
      </c>
      <c r="BH272" s="215">
        <f>IF(N272="sníž. přenesená",J272,0)</f>
        <v>0</v>
      </c>
      <c r="BI272" s="215">
        <f>IF(N272="nulová",J272,0)</f>
        <v>0</v>
      </c>
      <c r="BJ272" s="25" t="s">
        <v>79</v>
      </c>
      <c r="BK272" s="215">
        <f>ROUND(I272*H272,2)</f>
        <v>0</v>
      </c>
      <c r="BL272" s="25" t="s">
        <v>161</v>
      </c>
      <c r="BM272" s="25" t="s">
        <v>385</v>
      </c>
    </row>
    <row r="273" spans="2:65" s="13" customFormat="1">
      <c r="B273" s="227"/>
      <c r="C273" s="228"/>
      <c r="D273" s="218" t="s">
        <v>163</v>
      </c>
      <c r="E273" s="229" t="s">
        <v>21</v>
      </c>
      <c r="F273" s="230" t="s">
        <v>343</v>
      </c>
      <c r="G273" s="228"/>
      <c r="H273" s="231">
        <v>18.302</v>
      </c>
      <c r="I273" s="232"/>
      <c r="J273" s="228"/>
      <c r="K273" s="228"/>
      <c r="L273" s="233"/>
      <c r="M273" s="234"/>
      <c r="N273" s="235"/>
      <c r="O273" s="235"/>
      <c r="P273" s="235"/>
      <c r="Q273" s="235"/>
      <c r="R273" s="235"/>
      <c r="S273" s="235"/>
      <c r="T273" s="236"/>
      <c r="AT273" s="237" t="s">
        <v>163</v>
      </c>
      <c r="AU273" s="237" t="s">
        <v>83</v>
      </c>
      <c r="AV273" s="13" t="s">
        <v>83</v>
      </c>
      <c r="AW273" s="13" t="s">
        <v>38</v>
      </c>
      <c r="AX273" s="13" t="s">
        <v>75</v>
      </c>
      <c r="AY273" s="237" t="s">
        <v>154</v>
      </c>
    </row>
    <row r="274" spans="2:65" s="13" customFormat="1">
      <c r="B274" s="227"/>
      <c r="C274" s="228"/>
      <c r="D274" s="218" t="s">
        <v>163</v>
      </c>
      <c r="E274" s="229" t="s">
        <v>21</v>
      </c>
      <c r="F274" s="230" t="s">
        <v>344</v>
      </c>
      <c r="G274" s="228"/>
      <c r="H274" s="231">
        <v>30.504000000000001</v>
      </c>
      <c r="I274" s="232"/>
      <c r="J274" s="228"/>
      <c r="K274" s="228"/>
      <c r="L274" s="233"/>
      <c r="M274" s="234"/>
      <c r="N274" s="235"/>
      <c r="O274" s="235"/>
      <c r="P274" s="235"/>
      <c r="Q274" s="235"/>
      <c r="R274" s="235"/>
      <c r="S274" s="235"/>
      <c r="T274" s="236"/>
      <c r="AT274" s="237" t="s">
        <v>163</v>
      </c>
      <c r="AU274" s="237" t="s">
        <v>83</v>
      </c>
      <c r="AV274" s="13" t="s">
        <v>83</v>
      </c>
      <c r="AW274" s="13" t="s">
        <v>38</v>
      </c>
      <c r="AX274" s="13" t="s">
        <v>75</v>
      </c>
      <c r="AY274" s="237" t="s">
        <v>154</v>
      </c>
    </row>
    <row r="275" spans="2:65" s="13" customFormat="1">
      <c r="B275" s="227"/>
      <c r="C275" s="228"/>
      <c r="D275" s="218" t="s">
        <v>163</v>
      </c>
      <c r="E275" s="229" t="s">
        <v>21</v>
      </c>
      <c r="F275" s="230" t="s">
        <v>345</v>
      </c>
      <c r="G275" s="228"/>
      <c r="H275" s="231">
        <v>44.738999999999997</v>
      </c>
      <c r="I275" s="232"/>
      <c r="J275" s="228"/>
      <c r="K275" s="228"/>
      <c r="L275" s="233"/>
      <c r="M275" s="234"/>
      <c r="N275" s="235"/>
      <c r="O275" s="235"/>
      <c r="P275" s="235"/>
      <c r="Q275" s="235"/>
      <c r="R275" s="235"/>
      <c r="S275" s="235"/>
      <c r="T275" s="236"/>
      <c r="AT275" s="237" t="s">
        <v>163</v>
      </c>
      <c r="AU275" s="237" t="s">
        <v>83</v>
      </c>
      <c r="AV275" s="13" t="s">
        <v>83</v>
      </c>
      <c r="AW275" s="13" t="s">
        <v>38</v>
      </c>
      <c r="AX275" s="13" t="s">
        <v>75</v>
      </c>
      <c r="AY275" s="237" t="s">
        <v>154</v>
      </c>
    </row>
    <row r="276" spans="2:65" s="15" customFormat="1">
      <c r="B276" s="249"/>
      <c r="C276" s="250"/>
      <c r="D276" s="218" t="s">
        <v>163</v>
      </c>
      <c r="E276" s="251" t="s">
        <v>21</v>
      </c>
      <c r="F276" s="252" t="s">
        <v>219</v>
      </c>
      <c r="G276" s="250"/>
      <c r="H276" s="253">
        <v>93.545000000000002</v>
      </c>
      <c r="I276" s="254"/>
      <c r="J276" s="250"/>
      <c r="K276" s="250"/>
      <c r="L276" s="255"/>
      <c r="M276" s="256"/>
      <c r="N276" s="257"/>
      <c r="O276" s="257"/>
      <c r="P276" s="257"/>
      <c r="Q276" s="257"/>
      <c r="R276" s="257"/>
      <c r="S276" s="257"/>
      <c r="T276" s="258"/>
      <c r="AT276" s="259" t="s">
        <v>163</v>
      </c>
      <c r="AU276" s="259" t="s">
        <v>83</v>
      </c>
      <c r="AV276" s="15" t="s">
        <v>161</v>
      </c>
      <c r="AW276" s="15" t="s">
        <v>38</v>
      </c>
      <c r="AX276" s="15" t="s">
        <v>79</v>
      </c>
      <c r="AY276" s="259" t="s">
        <v>154</v>
      </c>
    </row>
    <row r="277" spans="2:65" s="11" customFormat="1" ht="29.85" customHeight="1">
      <c r="B277" s="188"/>
      <c r="C277" s="189"/>
      <c r="D277" s="190" t="s">
        <v>74</v>
      </c>
      <c r="E277" s="202" t="s">
        <v>386</v>
      </c>
      <c r="F277" s="202" t="s">
        <v>387</v>
      </c>
      <c r="G277" s="189"/>
      <c r="H277" s="189"/>
      <c r="I277" s="192"/>
      <c r="J277" s="203">
        <f>BK277</f>
        <v>0</v>
      </c>
      <c r="K277" s="189"/>
      <c r="L277" s="194"/>
      <c r="M277" s="195"/>
      <c r="N277" s="196"/>
      <c r="O277" s="196"/>
      <c r="P277" s="197">
        <f>P278</f>
        <v>0</v>
      </c>
      <c r="Q277" s="196"/>
      <c r="R277" s="197">
        <f>R278</f>
        <v>0</v>
      </c>
      <c r="S277" s="196"/>
      <c r="T277" s="198">
        <f>T278</f>
        <v>0</v>
      </c>
      <c r="AR277" s="199" t="s">
        <v>79</v>
      </c>
      <c r="AT277" s="200" t="s">
        <v>74</v>
      </c>
      <c r="AU277" s="200" t="s">
        <v>79</v>
      </c>
      <c r="AY277" s="199" t="s">
        <v>154</v>
      </c>
      <c r="BK277" s="201">
        <f>BK278</f>
        <v>0</v>
      </c>
    </row>
    <row r="278" spans="2:65" s="1" customFormat="1" ht="25.5" customHeight="1">
      <c r="B278" s="42"/>
      <c r="C278" s="204" t="s">
        <v>388</v>
      </c>
      <c r="D278" s="204" t="s">
        <v>156</v>
      </c>
      <c r="E278" s="205" t="s">
        <v>389</v>
      </c>
      <c r="F278" s="206" t="s">
        <v>390</v>
      </c>
      <c r="G278" s="207" t="s">
        <v>294</v>
      </c>
      <c r="H278" s="208">
        <v>195.626</v>
      </c>
      <c r="I278" s="209"/>
      <c r="J278" s="210">
        <f>ROUND(I278*H278,2)</f>
        <v>0</v>
      </c>
      <c r="K278" s="206" t="s">
        <v>160</v>
      </c>
      <c r="L278" s="62"/>
      <c r="M278" s="211" t="s">
        <v>21</v>
      </c>
      <c r="N278" s="212" t="s">
        <v>46</v>
      </c>
      <c r="O278" s="43"/>
      <c r="P278" s="213">
        <f>O278*H278</f>
        <v>0</v>
      </c>
      <c r="Q278" s="213">
        <v>0</v>
      </c>
      <c r="R278" s="213">
        <f>Q278*H278</f>
        <v>0</v>
      </c>
      <c r="S278" s="213">
        <v>0</v>
      </c>
      <c r="T278" s="214">
        <f>S278*H278</f>
        <v>0</v>
      </c>
      <c r="AR278" s="25" t="s">
        <v>161</v>
      </c>
      <c r="AT278" s="25" t="s">
        <v>156</v>
      </c>
      <c r="AU278" s="25" t="s">
        <v>83</v>
      </c>
      <c r="AY278" s="25" t="s">
        <v>154</v>
      </c>
      <c r="BE278" s="215">
        <f>IF(N278="základní",J278,0)</f>
        <v>0</v>
      </c>
      <c r="BF278" s="215">
        <f>IF(N278="snížená",J278,0)</f>
        <v>0</v>
      </c>
      <c r="BG278" s="215">
        <f>IF(N278="zákl. přenesená",J278,0)</f>
        <v>0</v>
      </c>
      <c r="BH278" s="215">
        <f>IF(N278="sníž. přenesená",J278,0)</f>
        <v>0</v>
      </c>
      <c r="BI278" s="215">
        <f>IF(N278="nulová",J278,0)</f>
        <v>0</v>
      </c>
      <c r="BJ278" s="25" t="s">
        <v>79</v>
      </c>
      <c r="BK278" s="215">
        <f>ROUND(I278*H278,2)</f>
        <v>0</v>
      </c>
      <c r="BL278" s="25" t="s">
        <v>161</v>
      </c>
      <c r="BM278" s="25" t="s">
        <v>391</v>
      </c>
    </row>
    <row r="279" spans="2:65" s="11" customFormat="1" ht="37.35" customHeight="1">
      <c r="B279" s="188"/>
      <c r="C279" s="189"/>
      <c r="D279" s="190" t="s">
        <v>74</v>
      </c>
      <c r="E279" s="191" t="s">
        <v>245</v>
      </c>
      <c r="F279" s="191" t="s">
        <v>392</v>
      </c>
      <c r="G279" s="189"/>
      <c r="H279" s="189"/>
      <c r="I279" s="192"/>
      <c r="J279" s="193">
        <f>BK279</f>
        <v>0</v>
      </c>
      <c r="K279" s="189"/>
      <c r="L279" s="194"/>
      <c r="M279" s="195"/>
      <c r="N279" s="196"/>
      <c r="O279" s="196"/>
      <c r="P279" s="197">
        <f>P280</f>
        <v>0</v>
      </c>
      <c r="Q279" s="196"/>
      <c r="R279" s="197">
        <f>R280</f>
        <v>0.96806999999999988</v>
      </c>
      <c r="S279" s="196"/>
      <c r="T279" s="198">
        <f>T280</f>
        <v>0</v>
      </c>
      <c r="AR279" s="199" t="s">
        <v>91</v>
      </c>
      <c r="AT279" s="200" t="s">
        <v>74</v>
      </c>
      <c r="AU279" s="200" t="s">
        <v>75</v>
      </c>
      <c r="AY279" s="199" t="s">
        <v>154</v>
      </c>
      <c r="BK279" s="201">
        <f>BK280</f>
        <v>0</v>
      </c>
    </row>
    <row r="280" spans="2:65" s="11" customFormat="1" ht="19.899999999999999" customHeight="1">
      <c r="B280" s="188"/>
      <c r="C280" s="189"/>
      <c r="D280" s="190" t="s">
        <v>74</v>
      </c>
      <c r="E280" s="202" t="s">
        <v>393</v>
      </c>
      <c r="F280" s="202" t="s">
        <v>394</v>
      </c>
      <c r="G280" s="189"/>
      <c r="H280" s="189"/>
      <c r="I280" s="192"/>
      <c r="J280" s="203">
        <f>BK280</f>
        <v>0</v>
      </c>
      <c r="K280" s="189"/>
      <c r="L280" s="194"/>
      <c r="M280" s="195"/>
      <c r="N280" s="196"/>
      <c r="O280" s="196"/>
      <c r="P280" s="197">
        <f>SUM(P281:P285)</f>
        <v>0</v>
      </c>
      <c r="Q280" s="196"/>
      <c r="R280" s="197">
        <f>SUM(R281:R285)</f>
        <v>0.96806999999999988</v>
      </c>
      <c r="S280" s="196"/>
      <c r="T280" s="198">
        <f>SUM(T281:T285)</f>
        <v>0</v>
      </c>
      <c r="AR280" s="199" t="s">
        <v>91</v>
      </c>
      <c r="AT280" s="200" t="s">
        <v>74</v>
      </c>
      <c r="AU280" s="200" t="s">
        <v>79</v>
      </c>
      <c r="AY280" s="199" t="s">
        <v>154</v>
      </c>
      <c r="BK280" s="201">
        <f>SUM(BK281:BK285)</f>
        <v>0</v>
      </c>
    </row>
    <row r="281" spans="2:65" s="1" customFormat="1" ht="38.25" customHeight="1">
      <c r="B281" s="42"/>
      <c r="C281" s="204" t="s">
        <v>395</v>
      </c>
      <c r="D281" s="204" t="s">
        <v>156</v>
      </c>
      <c r="E281" s="205" t="s">
        <v>396</v>
      </c>
      <c r="F281" s="206" t="s">
        <v>397</v>
      </c>
      <c r="G281" s="207" t="s">
        <v>204</v>
      </c>
      <c r="H281" s="208">
        <v>12.2</v>
      </c>
      <c r="I281" s="209"/>
      <c r="J281" s="210">
        <f>ROUND(I281*H281,2)</f>
        <v>0</v>
      </c>
      <c r="K281" s="206" t="s">
        <v>160</v>
      </c>
      <c r="L281" s="62"/>
      <c r="M281" s="211" t="s">
        <v>21</v>
      </c>
      <c r="N281" s="212" t="s">
        <v>46</v>
      </c>
      <c r="O281" s="43"/>
      <c r="P281" s="213">
        <f>O281*H281</f>
        <v>0</v>
      </c>
      <c r="Q281" s="213">
        <v>7.8070000000000001E-2</v>
      </c>
      <c r="R281" s="213">
        <f>Q281*H281</f>
        <v>0.95245399999999991</v>
      </c>
      <c r="S281" s="213">
        <v>0</v>
      </c>
      <c r="T281" s="214">
        <f>S281*H281</f>
        <v>0</v>
      </c>
      <c r="AR281" s="25" t="s">
        <v>398</v>
      </c>
      <c r="AT281" s="25" t="s">
        <v>156</v>
      </c>
      <c r="AU281" s="25" t="s">
        <v>83</v>
      </c>
      <c r="AY281" s="25" t="s">
        <v>154</v>
      </c>
      <c r="BE281" s="215">
        <f>IF(N281="základní",J281,0)</f>
        <v>0</v>
      </c>
      <c r="BF281" s="215">
        <f>IF(N281="snížená",J281,0)</f>
        <v>0</v>
      </c>
      <c r="BG281" s="215">
        <f>IF(N281="zákl. přenesená",J281,0)</f>
        <v>0</v>
      </c>
      <c r="BH281" s="215">
        <f>IF(N281="sníž. přenesená",J281,0)</f>
        <v>0</v>
      </c>
      <c r="BI281" s="215">
        <f>IF(N281="nulová",J281,0)</f>
        <v>0</v>
      </c>
      <c r="BJ281" s="25" t="s">
        <v>79</v>
      </c>
      <c r="BK281" s="215">
        <f>ROUND(I281*H281,2)</f>
        <v>0</v>
      </c>
      <c r="BL281" s="25" t="s">
        <v>398</v>
      </c>
      <c r="BM281" s="25" t="s">
        <v>399</v>
      </c>
    </row>
    <row r="282" spans="2:65" s="13" customFormat="1">
      <c r="B282" s="227"/>
      <c r="C282" s="228"/>
      <c r="D282" s="218" t="s">
        <v>163</v>
      </c>
      <c r="E282" s="229" t="s">
        <v>21</v>
      </c>
      <c r="F282" s="230" t="s">
        <v>400</v>
      </c>
      <c r="G282" s="228"/>
      <c r="H282" s="231">
        <v>12.2</v>
      </c>
      <c r="I282" s="232"/>
      <c r="J282" s="228"/>
      <c r="K282" s="228"/>
      <c r="L282" s="233"/>
      <c r="M282" s="234"/>
      <c r="N282" s="235"/>
      <c r="O282" s="235"/>
      <c r="P282" s="235"/>
      <c r="Q282" s="235"/>
      <c r="R282" s="235"/>
      <c r="S282" s="235"/>
      <c r="T282" s="236"/>
      <c r="AT282" s="237" t="s">
        <v>163</v>
      </c>
      <c r="AU282" s="237" t="s">
        <v>83</v>
      </c>
      <c r="AV282" s="13" t="s">
        <v>83</v>
      </c>
      <c r="AW282" s="13" t="s">
        <v>38</v>
      </c>
      <c r="AX282" s="13" t="s">
        <v>79</v>
      </c>
      <c r="AY282" s="237" t="s">
        <v>154</v>
      </c>
    </row>
    <row r="283" spans="2:65" s="1" customFormat="1" ht="25.5" customHeight="1">
      <c r="B283" s="42"/>
      <c r="C283" s="204" t="s">
        <v>401</v>
      </c>
      <c r="D283" s="204" t="s">
        <v>156</v>
      </c>
      <c r="E283" s="205" t="s">
        <v>402</v>
      </c>
      <c r="F283" s="206" t="s">
        <v>403</v>
      </c>
      <c r="G283" s="207" t="s">
        <v>204</v>
      </c>
      <c r="H283" s="208">
        <v>12.2</v>
      </c>
      <c r="I283" s="209"/>
      <c r="J283" s="210">
        <f>ROUND(I283*H283,2)</f>
        <v>0</v>
      </c>
      <c r="K283" s="206" t="s">
        <v>160</v>
      </c>
      <c r="L283" s="62"/>
      <c r="M283" s="211" t="s">
        <v>21</v>
      </c>
      <c r="N283" s="212" t="s">
        <v>46</v>
      </c>
      <c r="O283" s="43"/>
      <c r="P283" s="213">
        <f>O283*H283</f>
        <v>0</v>
      </c>
      <c r="Q283" s="213">
        <v>0</v>
      </c>
      <c r="R283" s="213">
        <f>Q283*H283</f>
        <v>0</v>
      </c>
      <c r="S283" s="213">
        <v>0</v>
      </c>
      <c r="T283" s="214">
        <f>S283*H283</f>
        <v>0</v>
      </c>
      <c r="AR283" s="25" t="s">
        <v>398</v>
      </c>
      <c r="AT283" s="25" t="s">
        <v>156</v>
      </c>
      <c r="AU283" s="25" t="s">
        <v>83</v>
      </c>
      <c r="AY283" s="25" t="s">
        <v>154</v>
      </c>
      <c r="BE283" s="215">
        <f>IF(N283="základní",J283,0)</f>
        <v>0</v>
      </c>
      <c r="BF283" s="215">
        <f>IF(N283="snížená",J283,0)</f>
        <v>0</v>
      </c>
      <c r="BG283" s="215">
        <f>IF(N283="zákl. přenesená",J283,0)</f>
        <v>0</v>
      </c>
      <c r="BH283" s="215">
        <f>IF(N283="sníž. přenesená",J283,0)</f>
        <v>0</v>
      </c>
      <c r="BI283" s="215">
        <f>IF(N283="nulová",J283,0)</f>
        <v>0</v>
      </c>
      <c r="BJ283" s="25" t="s">
        <v>79</v>
      </c>
      <c r="BK283" s="215">
        <f>ROUND(I283*H283,2)</f>
        <v>0</v>
      </c>
      <c r="BL283" s="25" t="s">
        <v>398</v>
      </c>
      <c r="BM283" s="25" t="s">
        <v>404</v>
      </c>
    </row>
    <row r="284" spans="2:65" s="13" customFormat="1">
      <c r="B284" s="227"/>
      <c r="C284" s="228"/>
      <c r="D284" s="218" t="s">
        <v>163</v>
      </c>
      <c r="E284" s="229" t="s">
        <v>21</v>
      </c>
      <c r="F284" s="230" t="s">
        <v>400</v>
      </c>
      <c r="G284" s="228"/>
      <c r="H284" s="231">
        <v>12.2</v>
      </c>
      <c r="I284" s="232"/>
      <c r="J284" s="228"/>
      <c r="K284" s="228"/>
      <c r="L284" s="233"/>
      <c r="M284" s="234"/>
      <c r="N284" s="235"/>
      <c r="O284" s="235"/>
      <c r="P284" s="235"/>
      <c r="Q284" s="235"/>
      <c r="R284" s="235"/>
      <c r="S284" s="235"/>
      <c r="T284" s="236"/>
      <c r="AT284" s="237" t="s">
        <v>163</v>
      </c>
      <c r="AU284" s="237" t="s">
        <v>83</v>
      </c>
      <c r="AV284" s="13" t="s">
        <v>83</v>
      </c>
      <c r="AW284" s="13" t="s">
        <v>38</v>
      </c>
      <c r="AX284" s="13" t="s">
        <v>79</v>
      </c>
      <c r="AY284" s="237" t="s">
        <v>154</v>
      </c>
    </row>
    <row r="285" spans="2:65" s="1" customFormat="1" ht="25.5" customHeight="1">
      <c r="B285" s="42"/>
      <c r="C285" s="260" t="s">
        <v>405</v>
      </c>
      <c r="D285" s="260" t="s">
        <v>245</v>
      </c>
      <c r="E285" s="261" t="s">
        <v>406</v>
      </c>
      <c r="F285" s="262" t="s">
        <v>407</v>
      </c>
      <c r="G285" s="263" t="s">
        <v>204</v>
      </c>
      <c r="H285" s="264">
        <v>12.2</v>
      </c>
      <c r="I285" s="265"/>
      <c r="J285" s="266">
        <f>ROUND(I285*H285,2)</f>
        <v>0</v>
      </c>
      <c r="K285" s="262" t="s">
        <v>160</v>
      </c>
      <c r="L285" s="267"/>
      <c r="M285" s="268" t="s">
        <v>21</v>
      </c>
      <c r="N285" s="270" t="s">
        <v>46</v>
      </c>
      <c r="O285" s="271"/>
      <c r="P285" s="272">
        <f>O285*H285</f>
        <v>0</v>
      </c>
      <c r="Q285" s="272">
        <v>1.2800000000000001E-3</v>
      </c>
      <c r="R285" s="272">
        <f>Q285*H285</f>
        <v>1.5616E-2</v>
      </c>
      <c r="S285" s="272">
        <v>0</v>
      </c>
      <c r="T285" s="273">
        <f>S285*H285</f>
        <v>0</v>
      </c>
      <c r="AR285" s="25" t="s">
        <v>408</v>
      </c>
      <c r="AT285" s="25" t="s">
        <v>245</v>
      </c>
      <c r="AU285" s="25" t="s">
        <v>83</v>
      </c>
      <c r="AY285" s="25" t="s">
        <v>154</v>
      </c>
      <c r="BE285" s="215">
        <f>IF(N285="základní",J285,0)</f>
        <v>0</v>
      </c>
      <c r="BF285" s="215">
        <f>IF(N285="snížená",J285,0)</f>
        <v>0</v>
      </c>
      <c r="BG285" s="215">
        <f>IF(N285="zákl. přenesená",J285,0)</f>
        <v>0</v>
      </c>
      <c r="BH285" s="215">
        <f>IF(N285="sníž. přenesená",J285,0)</f>
        <v>0</v>
      </c>
      <c r="BI285" s="215">
        <f>IF(N285="nulová",J285,0)</f>
        <v>0</v>
      </c>
      <c r="BJ285" s="25" t="s">
        <v>79</v>
      </c>
      <c r="BK285" s="215">
        <f>ROUND(I285*H285,2)</f>
        <v>0</v>
      </c>
      <c r="BL285" s="25" t="s">
        <v>408</v>
      </c>
      <c r="BM285" s="25" t="s">
        <v>409</v>
      </c>
    </row>
    <row r="286" spans="2:65" s="1" customFormat="1" ht="6.95" customHeight="1">
      <c r="B286" s="57"/>
      <c r="C286" s="58"/>
      <c r="D286" s="58"/>
      <c r="E286" s="58"/>
      <c r="F286" s="58"/>
      <c r="G286" s="58"/>
      <c r="H286" s="58"/>
      <c r="I286" s="149"/>
      <c r="J286" s="58"/>
      <c r="K286" s="58"/>
      <c r="L286" s="62"/>
    </row>
  </sheetData>
  <sheetProtection algorithmName="SHA-512" hashValue="3VuIbdsEiIX2HZ4qyGu516EXLkN5rJ4pu36k8PXYYD3g79UEG3YF6DwqjsQZ9p1FfTkqB2ITolkuTSsLBkdNqQ==" saltValue="LRJe70+396YkY0L1LUFEPab/XKZgr8iqqPG8iWx6qpZrok2/jxZGgCD3d8zBNxfYEwLism08znHKT3nqavlhOQ==" spinCount="100000" sheet="1" objects="1" scenarios="1" formatColumns="0" formatRows="0" autoFilter="0"/>
  <autoFilter ref="C96:K285"/>
  <mergeCells count="16">
    <mergeCell ref="G1:H1"/>
    <mergeCell ref="E49:H49"/>
    <mergeCell ref="E53:H53"/>
    <mergeCell ref="E51:H51"/>
    <mergeCell ref="E55:H55"/>
    <mergeCell ref="E7:H7"/>
    <mergeCell ref="E11:H11"/>
    <mergeCell ref="E9:H9"/>
    <mergeCell ref="E13:H13"/>
    <mergeCell ref="E28:H28"/>
    <mergeCell ref="L2:V2"/>
    <mergeCell ref="E83:H83"/>
    <mergeCell ref="E87:H87"/>
    <mergeCell ref="E85:H85"/>
    <mergeCell ref="E89:H89"/>
    <mergeCell ref="J59:J60"/>
  </mergeCells>
  <hyperlinks>
    <hyperlink ref="F1:G1" location="C2" display="1) Krycí list soupisu"/>
    <hyperlink ref="G1:H1" location="C62" display="2) Rekapitulace"/>
    <hyperlink ref="J1" location="C9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3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112</v>
      </c>
      <c r="G1" s="404" t="s">
        <v>113</v>
      </c>
      <c r="H1" s="404"/>
      <c r="I1" s="125"/>
      <c r="J1" s="124" t="s">
        <v>114</v>
      </c>
      <c r="K1" s="123" t="s">
        <v>115</v>
      </c>
      <c r="L1" s="124" t="s">
        <v>116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AT2" s="25" t="s">
        <v>95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83</v>
      </c>
    </row>
    <row r="4" spans="1:70" ht="36.950000000000003" customHeight="1">
      <c r="B4" s="29"/>
      <c r="C4" s="30"/>
      <c r="D4" s="31" t="s">
        <v>117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 ht="15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5" t="str">
        <f>'Rekapitulace stavby'!K6</f>
        <v>Rekonstrukce chodníků na ul. Dukelská, Šenov u Nového Jičína</v>
      </c>
      <c r="F7" s="406"/>
      <c r="G7" s="406"/>
      <c r="H7" s="406"/>
      <c r="I7" s="127"/>
      <c r="J7" s="30"/>
      <c r="K7" s="32"/>
    </row>
    <row r="8" spans="1:70" ht="15">
      <c r="B8" s="29"/>
      <c r="C8" s="30"/>
      <c r="D8" s="38" t="s">
        <v>118</v>
      </c>
      <c r="E8" s="30"/>
      <c r="F8" s="30"/>
      <c r="G8" s="30"/>
      <c r="H8" s="30"/>
      <c r="I8" s="127"/>
      <c r="J8" s="30"/>
      <c r="K8" s="32"/>
    </row>
    <row r="9" spans="1:70" ht="16.5" customHeight="1">
      <c r="B9" s="29"/>
      <c r="C9" s="30"/>
      <c r="D9" s="30"/>
      <c r="E9" s="405" t="s">
        <v>119</v>
      </c>
      <c r="F9" s="391"/>
      <c r="G9" s="391"/>
      <c r="H9" s="391"/>
      <c r="I9" s="127"/>
      <c r="J9" s="30"/>
      <c r="K9" s="32"/>
    </row>
    <row r="10" spans="1:70" ht="15">
      <c r="B10" s="29"/>
      <c r="C10" s="30"/>
      <c r="D10" s="38" t="s">
        <v>120</v>
      </c>
      <c r="E10" s="30"/>
      <c r="F10" s="30"/>
      <c r="G10" s="30"/>
      <c r="H10" s="30"/>
      <c r="I10" s="127"/>
      <c r="J10" s="30"/>
      <c r="K10" s="32"/>
    </row>
    <row r="11" spans="1:70" s="1" customFormat="1" ht="16.5" customHeight="1">
      <c r="B11" s="42"/>
      <c r="C11" s="43"/>
      <c r="D11" s="43"/>
      <c r="E11" s="376" t="s">
        <v>121</v>
      </c>
      <c r="F11" s="407"/>
      <c r="G11" s="407"/>
      <c r="H11" s="407"/>
      <c r="I11" s="128"/>
      <c r="J11" s="43"/>
      <c r="K11" s="46"/>
    </row>
    <row r="12" spans="1:70" s="1" customFormat="1" ht="15">
      <c r="B12" s="42"/>
      <c r="C12" s="43"/>
      <c r="D12" s="38" t="s">
        <v>122</v>
      </c>
      <c r="E12" s="43"/>
      <c r="F12" s="43"/>
      <c r="G12" s="43"/>
      <c r="H12" s="43"/>
      <c r="I12" s="128"/>
      <c r="J12" s="43"/>
      <c r="K12" s="46"/>
    </row>
    <row r="13" spans="1:70" s="1" customFormat="1" ht="36.950000000000003" customHeight="1">
      <c r="B13" s="42"/>
      <c r="C13" s="43"/>
      <c r="D13" s="43"/>
      <c r="E13" s="408" t="s">
        <v>410</v>
      </c>
      <c r="F13" s="407"/>
      <c r="G13" s="407"/>
      <c r="H13" s="407"/>
      <c r="I13" s="128"/>
      <c r="J13" s="43"/>
      <c r="K13" s="46"/>
    </row>
    <row r="14" spans="1:70" s="1" customFormat="1">
      <c r="B14" s="42"/>
      <c r="C14" s="43"/>
      <c r="D14" s="43"/>
      <c r="E14" s="43"/>
      <c r="F14" s="43"/>
      <c r="G14" s="43"/>
      <c r="H14" s="43"/>
      <c r="I14" s="128"/>
      <c r="J14" s="43"/>
      <c r="K14" s="46"/>
    </row>
    <row r="15" spans="1:70" s="1" customFormat="1" ht="14.45" customHeight="1">
      <c r="B15" s="42"/>
      <c r="C15" s="43"/>
      <c r="D15" s="38" t="s">
        <v>20</v>
      </c>
      <c r="E15" s="43"/>
      <c r="F15" s="36" t="s">
        <v>21</v>
      </c>
      <c r="G15" s="43"/>
      <c r="H15" s="43"/>
      <c r="I15" s="129" t="s">
        <v>22</v>
      </c>
      <c r="J15" s="36" t="s">
        <v>21</v>
      </c>
      <c r="K15" s="46"/>
    </row>
    <row r="16" spans="1:70" s="1" customFormat="1" ht="14.45" customHeight="1">
      <c r="B16" s="42"/>
      <c r="C16" s="43"/>
      <c r="D16" s="38" t="s">
        <v>23</v>
      </c>
      <c r="E16" s="43"/>
      <c r="F16" s="36" t="s">
        <v>24</v>
      </c>
      <c r="G16" s="43"/>
      <c r="H16" s="43"/>
      <c r="I16" s="129" t="s">
        <v>25</v>
      </c>
      <c r="J16" s="130" t="str">
        <f>'Rekapitulace stavby'!AN8</f>
        <v>28. 2. 2018</v>
      </c>
      <c r="K16" s="46"/>
    </row>
    <row r="17" spans="2:11" s="1" customFormat="1" ht="10.9" customHeight="1">
      <c r="B17" s="42"/>
      <c r="C17" s="43"/>
      <c r="D17" s="43"/>
      <c r="E17" s="43"/>
      <c r="F17" s="43"/>
      <c r="G17" s="43"/>
      <c r="H17" s="43"/>
      <c r="I17" s="128"/>
      <c r="J17" s="43"/>
      <c r="K17" s="46"/>
    </row>
    <row r="18" spans="2:11" s="1" customFormat="1" ht="14.45" customHeight="1">
      <c r="B18" s="42"/>
      <c r="C18" s="43"/>
      <c r="D18" s="38" t="s">
        <v>27</v>
      </c>
      <c r="E18" s="43"/>
      <c r="F18" s="43"/>
      <c r="G18" s="43"/>
      <c r="H18" s="43"/>
      <c r="I18" s="129" t="s">
        <v>28</v>
      </c>
      <c r="J18" s="36" t="s">
        <v>29</v>
      </c>
      <c r="K18" s="46"/>
    </row>
    <row r="19" spans="2:11" s="1" customFormat="1" ht="18" customHeight="1">
      <c r="B19" s="42"/>
      <c r="C19" s="43"/>
      <c r="D19" s="43"/>
      <c r="E19" s="36" t="s">
        <v>30</v>
      </c>
      <c r="F19" s="43"/>
      <c r="G19" s="43"/>
      <c r="H19" s="43"/>
      <c r="I19" s="129" t="s">
        <v>31</v>
      </c>
      <c r="J19" s="36" t="s">
        <v>32</v>
      </c>
      <c r="K19" s="46"/>
    </row>
    <row r="20" spans="2:11" s="1" customFormat="1" ht="6.95" customHeight="1">
      <c r="B20" s="42"/>
      <c r="C20" s="43"/>
      <c r="D20" s="43"/>
      <c r="E20" s="43"/>
      <c r="F20" s="43"/>
      <c r="G20" s="43"/>
      <c r="H20" s="43"/>
      <c r="I20" s="128"/>
      <c r="J20" s="43"/>
      <c r="K20" s="46"/>
    </row>
    <row r="21" spans="2:11" s="1" customFormat="1" ht="14.45" customHeight="1">
      <c r="B21" s="42"/>
      <c r="C21" s="43"/>
      <c r="D21" s="38" t="s">
        <v>33</v>
      </c>
      <c r="E21" s="43"/>
      <c r="F21" s="43"/>
      <c r="G21" s="43"/>
      <c r="H21" s="43"/>
      <c r="I21" s="129" t="s">
        <v>28</v>
      </c>
      <c r="J21" s="36" t="str">
        <f>IF('Rekapitulace stavby'!AN13="Vyplň údaj","",IF('Rekapitulace stavby'!AN13="","",'Rekapitulace stavby'!AN13))</f>
        <v/>
      </c>
      <c r="K21" s="46"/>
    </row>
    <row r="22" spans="2:11" s="1" customFormat="1" ht="18" customHeight="1">
      <c r="B22" s="42"/>
      <c r="C22" s="43"/>
      <c r="D22" s="43"/>
      <c r="E22" s="36" t="str">
        <f>IF('Rekapitulace stavby'!E14="Vyplň údaj","",IF('Rekapitulace stavby'!E14="","",'Rekapitulace stavby'!E14))</f>
        <v/>
      </c>
      <c r="F22" s="43"/>
      <c r="G22" s="43"/>
      <c r="H22" s="43"/>
      <c r="I22" s="129" t="s">
        <v>31</v>
      </c>
      <c r="J22" s="36" t="str">
        <f>IF('Rekapitulace stavby'!AN14="Vyplň údaj","",IF('Rekapitulace stavby'!AN14="","",'Rekapitulace stavby'!AN14))</f>
        <v/>
      </c>
      <c r="K22" s="46"/>
    </row>
    <row r="23" spans="2:11" s="1" customFormat="1" ht="6.95" customHeight="1">
      <c r="B23" s="42"/>
      <c r="C23" s="43"/>
      <c r="D23" s="43"/>
      <c r="E23" s="43"/>
      <c r="F23" s="43"/>
      <c r="G23" s="43"/>
      <c r="H23" s="43"/>
      <c r="I23" s="128"/>
      <c r="J23" s="43"/>
      <c r="K23" s="46"/>
    </row>
    <row r="24" spans="2:11" s="1" customFormat="1" ht="14.45" customHeight="1">
      <c r="B24" s="42"/>
      <c r="C24" s="43"/>
      <c r="D24" s="38" t="s">
        <v>35</v>
      </c>
      <c r="E24" s="43"/>
      <c r="F24" s="43"/>
      <c r="G24" s="43"/>
      <c r="H24" s="43"/>
      <c r="I24" s="129" t="s">
        <v>28</v>
      </c>
      <c r="J24" s="36" t="s">
        <v>36</v>
      </c>
      <c r="K24" s="46"/>
    </row>
    <row r="25" spans="2:11" s="1" customFormat="1" ht="18" customHeight="1">
      <c r="B25" s="42"/>
      <c r="C25" s="43"/>
      <c r="D25" s="43"/>
      <c r="E25" s="36" t="s">
        <v>37</v>
      </c>
      <c r="F25" s="43"/>
      <c r="G25" s="43"/>
      <c r="H25" s="43"/>
      <c r="I25" s="129" t="s">
        <v>31</v>
      </c>
      <c r="J25" s="36" t="s">
        <v>21</v>
      </c>
      <c r="K25" s="46"/>
    </row>
    <row r="26" spans="2:11" s="1" customFormat="1" ht="6.95" customHeight="1">
      <c r="B26" s="42"/>
      <c r="C26" s="43"/>
      <c r="D26" s="43"/>
      <c r="E26" s="43"/>
      <c r="F26" s="43"/>
      <c r="G26" s="43"/>
      <c r="H26" s="43"/>
      <c r="I26" s="128"/>
      <c r="J26" s="43"/>
      <c r="K26" s="46"/>
    </row>
    <row r="27" spans="2:11" s="1" customFormat="1" ht="14.45" customHeight="1">
      <c r="B27" s="42"/>
      <c r="C27" s="43"/>
      <c r="D27" s="38" t="s">
        <v>39</v>
      </c>
      <c r="E27" s="43"/>
      <c r="F27" s="43"/>
      <c r="G27" s="43"/>
      <c r="H27" s="43"/>
      <c r="I27" s="128"/>
      <c r="J27" s="43"/>
      <c r="K27" s="46"/>
    </row>
    <row r="28" spans="2:11" s="7" customFormat="1" ht="16.5" customHeight="1">
      <c r="B28" s="131"/>
      <c r="C28" s="132"/>
      <c r="D28" s="132"/>
      <c r="E28" s="395" t="s">
        <v>21</v>
      </c>
      <c r="F28" s="395"/>
      <c r="G28" s="395"/>
      <c r="H28" s="395"/>
      <c r="I28" s="133"/>
      <c r="J28" s="132"/>
      <c r="K28" s="134"/>
    </row>
    <row r="29" spans="2:11" s="1" customFormat="1" ht="6.95" customHeight="1">
      <c r="B29" s="42"/>
      <c r="C29" s="43"/>
      <c r="D29" s="43"/>
      <c r="E29" s="43"/>
      <c r="F29" s="43"/>
      <c r="G29" s="43"/>
      <c r="H29" s="43"/>
      <c r="I29" s="128"/>
      <c r="J29" s="43"/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25.35" customHeight="1">
      <c r="B31" s="42"/>
      <c r="C31" s="43"/>
      <c r="D31" s="137" t="s">
        <v>41</v>
      </c>
      <c r="E31" s="43"/>
      <c r="F31" s="43"/>
      <c r="G31" s="43"/>
      <c r="H31" s="43"/>
      <c r="I31" s="128"/>
      <c r="J31" s="138">
        <f>ROUND(J95,2)</f>
        <v>0</v>
      </c>
      <c r="K31" s="46"/>
    </row>
    <row r="32" spans="2:11" s="1" customFormat="1" ht="6.95" customHeight="1">
      <c r="B32" s="42"/>
      <c r="C32" s="43"/>
      <c r="D32" s="86"/>
      <c r="E32" s="86"/>
      <c r="F32" s="86"/>
      <c r="G32" s="86"/>
      <c r="H32" s="86"/>
      <c r="I32" s="135"/>
      <c r="J32" s="86"/>
      <c r="K32" s="136"/>
    </row>
    <row r="33" spans="2:11" s="1" customFormat="1" ht="14.45" customHeight="1">
      <c r="B33" s="42"/>
      <c r="C33" s="43"/>
      <c r="D33" s="43"/>
      <c r="E33" s="43"/>
      <c r="F33" s="47" t="s">
        <v>43</v>
      </c>
      <c r="G33" s="43"/>
      <c r="H33" s="43"/>
      <c r="I33" s="139" t="s">
        <v>42</v>
      </c>
      <c r="J33" s="47" t="s">
        <v>44</v>
      </c>
      <c r="K33" s="46"/>
    </row>
    <row r="34" spans="2:11" s="1" customFormat="1" ht="14.45" customHeight="1">
      <c r="B34" s="42"/>
      <c r="C34" s="43"/>
      <c r="D34" s="50" t="s">
        <v>45</v>
      </c>
      <c r="E34" s="50" t="s">
        <v>46</v>
      </c>
      <c r="F34" s="140">
        <f>ROUND(SUM(BE95:BE222), 2)</f>
        <v>0</v>
      </c>
      <c r="G34" s="43"/>
      <c r="H34" s="43"/>
      <c r="I34" s="141">
        <v>0.21</v>
      </c>
      <c r="J34" s="140">
        <f>ROUND(ROUND((SUM(BE95:BE222)), 2)*I34, 2)</f>
        <v>0</v>
      </c>
      <c r="K34" s="46"/>
    </row>
    <row r="35" spans="2:11" s="1" customFormat="1" ht="14.45" customHeight="1">
      <c r="B35" s="42"/>
      <c r="C35" s="43"/>
      <c r="D35" s="43"/>
      <c r="E35" s="50" t="s">
        <v>47</v>
      </c>
      <c r="F35" s="140">
        <f>ROUND(SUM(BF95:BF222), 2)</f>
        <v>0</v>
      </c>
      <c r="G35" s="43"/>
      <c r="H35" s="43"/>
      <c r="I35" s="141">
        <v>0.15</v>
      </c>
      <c r="J35" s="140">
        <f>ROUND(ROUND((SUM(BF95:BF222)), 2)*I35, 2)</f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48</v>
      </c>
      <c r="F36" s="140">
        <f>ROUND(SUM(BG95:BG222), 2)</f>
        <v>0</v>
      </c>
      <c r="G36" s="43"/>
      <c r="H36" s="43"/>
      <c r="I36" s="141">
        <v>0.21</v>
      </c>
      <c r="J36" s="140">
        <v>0</v>
      </c>
      <c r="K36" s="46"/>
    </row>
    <row r="37" spans="2:11" s="1" customFormat="1" ht="14.45" hidden="1" customHeight="1">
      <c r="B37" s="42"/>
      <c r="C37" s="43"/>
      <c r="D37" s="43"/>
      <c r="E37" s="50" t="s">
        <v>49</v>
      </c>
      <c r="F37" s="140">
        <f>ROUND(SUM(BH95:BH222), 2)</f>
        <v>0</v>
      </c>
      <c r="G37" s="43"/>
      <c r="H37" s="43"/>
      <c r="I37" s="141">
        <v>0.15</v>
      </c>
      <c r="J37" s="140">
        <v>0</v>
      </c>
      <c r="K37" s="46"/>
    </row>
    <row r="38" spans="2:11" s="1" customFormat="1" ht="14.45" hidden="1" customHeight="1">
      <c r="B38" s="42"/>
      <c r="C38" s="43"/>
      <c r="D38" s="43"/>
      <c r="E38" s="50" t="s">
        <v>50</v>
      </c>
      <c r="F38" s="140">
        <f>ROUND(SUM(BI95:BI222), 2)</f>
        <v>0</v>
      </c>
      <c r="G38" s="43"/>
      <c r="H38" s="43"/>
      <c r="I38" s="141">
        <v>0</v>
      </c>
      <c r="J38" s="140">
        <v>0</v>
      </c>
      <c r="K38" s="46"/>
    </row>
    <row r="39" spans="2:11" s="1" customFormat="1" ht="6.95" customHeight="1">
      <c r="B39" s="42"/>
      <c r="C39" s="43"/>
      <c r="D39" s="43"/>
      <c r="E39" s="43"/>
      <c r="F39" s="43"/>
      <c r="G39" s="43"/>
      <c r="H39" s="43"/>
      <c r="I39" s="128"/>
      <c r="J39" s="43"/>
      <c r="K39" s="46"/>
    </row>
    <row r="40" spans="2:11" s="1" customFormat="1" ht="25.35" customHeight="1">
      <c r="B40" s="42"/>
      <c r="C40" s="142"/>
      <c r="D40" s="143" t="s">
        <v>51</v>
      </c>
      <c r="E40" s="80"/>
      <c r="F40" s="80"/>
      <c r="G40" s="144" t="s">
        <v>52</v>
      </c>
      <c r="H40" s="145" t="s">
        <v>53</v>
      </c>
      <c r="I40" s="146"/>
      <c r="J40" s="147">
        <f>SUM(J31:J38)</f>
        <v>0</v>
      </c>
      <c r="K40" s="148"/>
    </row>
    <row r="41" spans="2:11" s="1" customFormat="1" ht="14.45" customHeight="1">
      <c r="B41" s="57"/>
      <c r="C41" s="58"/>
      <c r="D41" s="58"/>
      <c r="E41" s="58"/>
      <c r="F41" s="58"/>
      <c r="G41" s="58"/>
      <c r="H41" s="58"/>
      <c r="I41" s="149"/>
      <c r="J41" s="58"/>
      <c r="K41" s="59"/>
    </row>
    <row r="45" spans="2:11" s="1" customFormat="1" ht="6.95" customHeight="1">
      <c r="B45" s="150"/>
      <c r="C45" s="151"/>
      <c r="D45" s="151"/>
      <c r="E45" s="151"/>
      <c r="F45" s="151"/>
      <c r="G45" s="151"/>
      <c r="H45" s="151"/>
      <c r="I45" s="152"/>
      <c r="J45" s="151"/>
      <c r="K45" s="153"/>
    </row>
    <row r="46" spans="2:11" s="1" customFormat="1" ht="36.950000000000003" customHeight="1">
      <c r="B46" s="42"/>
      <c r="C46" s="31" t="s">
        <v>124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6.95" customHeight="1">
      <c r="B47" s="42"/>
      <c r="C47" s="43"/>
      <c r="D47" s="43"/>
      <c r="E47" s="43"/>
      <c r="F47" s="43"/>
      <c r="G47" s="43"/>
      <c r="H47" s="43"/>
      <c r="I47" s="128"/>
      <c r="J47" s="43"/>
      <c r="K47" s="46"/>
    </row>
    <row r="48" spans="2:11" s="1" customFormat="1" ht="14.45" customHeight="1">
      <c r="B48" s="42"/>
      <c r="C48" s="38" t="s">
        <v>18</v>
      </c>
      <c r="D48" s="43"/>
      <c r="E48" s="43"/>
      <c r="F48" s="43"/>
      <c r="G48" s="43"/>
      <c r="H48" s="43"/>
      <c r="I48" s="128"/>
      <c r="J48" s="43"/>
      <c r="K48" s="46"/>
    </row>
    <row r="49" spans="2:47" s="1" customFormat="1" ht="16.5" customHeight="1">
      <c r="B49" s="42"/>
      <c r="C49" s="43"/>
      <c r="D49" s="43"/>
      <c r="E49" s="405" t="str">
        <f>E7</f>
        <v>Rekonstrukce chodníků na ul. Dukelská, Šenov u Nového Jičína</v>
      </c>
      <c r="F49" s="406"/>
      <c r="G49" s="406"/>
      <c r="H49" s="406"/>
      <c r="I49" s="128"/>
      <c r="J49" s="43"/>
      <c r="K49" s="46"/>
    </row>
    <row r="50" spans="2:47" ht="15">
      <c r="B50" s="29"/>
      <c r="C50" s="38" t="s">
        <v>118</v>
      </c>
      <c r="D50" s="30"/>
      <c r="E50" s="30"/>
      <c r="F50" s="30"/>
      <c r="G50" s="30"/>
      <c r="H50" s="30"/>
      <c r="I50" s="127"/>
      <c r="J50" s="30"/>
      <c r="K50" s="32"/>
    </row>
    <row r="51" spans="2:47" ht="16.5" customHeight="1">
      <c r="B51" s="29"/>
      <c r="C51" s="30"/>
      <c r="D51" s="30"/>
      <c r="E51" s="405" t="s">
        <v>119</v>
      </c>
      <c r="F51" s="391"/>
      <c r="G51" s="391"/>
      <c r="H51" s="391"/>
      <c r="I51" s="127"/>
      <c r="J51" s="30"/>
      <c r="K51" s="32"/>
    </row>
    <row r="52" spans="2:47" ht="15">
      <c r="B52" s="29"/>
      <c r="C52" s="38" t="s">
        <v>120</v>
      </c>
      <c r="D52" s="30"/>
      <c r="E52" s="30"/>
      <c r="F52" s="30"/>
      <c r="G52" s="30"/>
      <c r="H52" s="30"/>
      <c r="I52" s="127"/>
      <c r="J52" s="30"/>
      <c r="K52" s="32"/>
    </row>
    <row r="53" spans="2:47" s="1" customFormat="1" ht="16.5" customHeight="1">
      <c r="B53" s="42"/>
      <c r="C53" s="43"/>
      <c r="D53" s="43"/>
      <c r="E53" s="376" t="s">
        <v>121</v>
      </c>
      <c r="F53" s="407"/>
      <c r="G53" s="407"/>
      <c r="H53" s="407"/>
      <c r="I53" s="128"/>
      <c r="J53" s="43"/>
      <c r="K53" s="46"/>
    </row>
    <row r="54" spans="2:47" s="1" customFormat="1" ht="14.45" customHeight="1">
      <c r="B54" s="42"/>
      <c r="C54" s="38" t="s">
        <v>122</v>
      </c>
      <c r="D54" s="43"/>
      <c r="E54" s="43"/>
      <c r="F54" s="43"/>
      <c r="G54" s="43"/>
      <c r="H54" s="43"/>
      <c r="I54" s="128"/>
      <c r="J54" s="43"/>
      <c r="K54" s="46"/>
    </row>
    <row r="55" spans="2:47" s="1" customFormat="1" ht="17.25" customHeight="1">
      <c r="B55" s="42"/>
      <c r="C55" s="43"/>
      <c r="D55" s="43"/>
      <c r="E55" s="408" t="str">
        <f>E13</f>
        <v>SO 03 - Část c) Nástupiště - křižovatka</v>
      </c>
      <c r="F55" s="407"/>
      <c r="G55" s="407"/>
      <c r="H55" s="407"/>
      <c r="I55" s="128"/>
      <c r="J55" s="43"/>
      <c r="K55" s="46"/>
    </row>
    <row r="56" spans="2:47" s="1" customFormat="1" ht="6.95" customHeight="1">
      <c r="B56" s="42"/>
      <c r="C56" s="43"/>
      <c r="D56" s="43"/>
      <c r="E56" s="43"/>
      <c r="F56" s="43"/>
      <c r="G56" s="43"/>
      <c r="H56" s="43"/>
      <c r="I56" s="128"/>
      <c r="J56" s="43"/>
      <c r="K56" s="46"/>
    </row>
    <row r="57" spans="2:47" s="1" customFormat="1" ht="18" customHeight="1">
      <c r="B57" s="42"/>
      <c r="C57" s="38" t="s">
        <v>23</v>
      </c>
      <c r="D57" s="43"/>
      <c r="E57" s="43"/>
      <c r="F57" s="36" t="str">
        <f>F16</f>
        <v>Šenov u Nového Jičína</v>
      </c>
      <c r="G57" s="43"/>
      <c r="H57" s="43"/>
      <c r="I57" s="129" t="s">
        <v>25</v>
      </c>
      <c r="J57" s="130" t="str">
        <f>IF(J16="","",J16)</f>
        <v>28. 2. 2018</v>
      </c>
      <c r="K57" s="46"/>
    </row>
    <row r="58" spans="2:47" s="1" customFormat="1" ht="6.95" customHeight="1">
      <c r="B58" s="42"/>
      <c r="C58" s="43"/>
      <c r="D58" s="43"/>
      <c r="E58" s="43"/>
      <c r="F58" s="43"/>
      <c r="G58" s="43"/>
      <c r="H58" s="43"/>
      <c r="I58" s="128"/>
      <c r="J58" s="43"/>
      <c r="K58" s="46"/>
    </row>
    <row r="59" spans="2:47" s="1" customFormat="1" ht="15">
      <c r="B59" s="42"/>
      <c r="C59" s="38" t="s">
        <v>27</v>
      </c>
      <c r="D59" s="43"/>
      <c r="E59" s="43"/>
      <c r="F59" s="36" t="str">
        <f>E19</f>
        <v>Obec Šenov u Nového Jičína</v>
      </c>
      <c r="G59" s="43"/>
      <c r="H59" s="43"/>
      <c r="I59" s="129" t="s">
        <v>35</v>
      </c>
      <c r="J59" s="395" t="str">
        <f>E25</f>
        <v>Ing. Marek Milich</v>
      </c>
      <c r="K59" s="46"/>
    </row>
    <row r="60" spans="2:47" s="1" customFormat="1" ht="14.45" customHeight="1">
      <c r="B60" s="42"/>
      <c r="C60" s="38" t="s">
        <v>33</v>
      </c>
      <c r="D60" s="43"/>
      <c r="E60" s="43"/>
      <c r="F60" s="36" t="str">
        <f>IF(E22="","",E22)</f>
        <v/>
      </c>
      <c r="G60" s="43"/>
      <c r="H60" s="43"/>
      <c r="I60" s="128"/>
      <c r="J60" s="409"/>
      <c r="K60" s="46"/>
    </row>
    <row r="61" spans="2:47" s="1" customFormat="1" ht="10.35" customHeight="1">
      <c r="B61" s="42"/>
      <c r="C61" s="43"/>
      <c r="D61" s="43"/>
      <c r="E61" s="43"/>
      <c r="F61" s="43"/>
      <c r="G61" s="43"/>
      <c r="H61" s="43"/>
      <c r="I61" s="128"/>
      <c r="J61" s="43"/>
      <c r="K61" s="46"/>
    </row>
    <row r="62" spans="2:47" s="1" customFormat="1" ht="29.25" customHeight="1">
      <c r="B62" s="42"/>
      <c r="C62" s="154" t="s">
        <v>125</v>
      </c>
      <c r="D62" s="142"/>
      <c r="E62" s="142"/>
      <c r="F62" s="142"/>
      <c r="G62" s="142"/>
      <c r="H62" s="142"/>
      <c r="I62" s="155"/>
      <c r="J62" s="156" t="s">
        <v>126</v>
      </c>
      <c r="K62" s="157"/>
    </row>
    <row r="63" spans="2:47" s="1" customFormat="1" ht="10.35" customHeight="1">
      <c r="B63" s="42"/>
      <c r="C63" s="43"/>
      <c r="D63" s="43"/>
      <c r="E63" s="43"/>
      <c r="F63" s="43"/>
      <c r="G63" s="43"/>
      <c r="H63" s="43"/>
      <c r="I63" s="128"/>
      <c r="J63" s="43"/>
      <c r="K63" s="46"/>
    </row>
    <row r="64" spans="2:47" s="1" customFormat="1" ht="29.25" customHeight="1">
      <c r="B64" s="42"/>
      <c r="C64" s="158" t="s">
        <v>127</v>
      </c>
      <c r="D64" s="43"/>
      <c r="E64" s="43"/>
      <c r="F64" s="43"/>
      <c r="G64" s="43"/>
      <c r="H64" s="43"/>
      <c r="I64" s="128"/>
      <c r="J64" s="138">
        <f>J95</f>
        <v>0</v>
      </c>
      <c r="K64" s="46"/>
      <c r="AU64" s="25" t="s">
        <v>128</v>
      </c>
    </row>
    <row r="65" spans="2:12" s="8" customFormat="1" ht="24.95" customHeight="1">
      <c r="B65" s="159"/>
      <c r="C65" s="160"/>
      <c r="D65" s="161" t="s">
        <v>129</v>
      </c>
      <c r="E65" s="162"/>
      <c r="F65" s="162"/>
      <c r="G65" s="162"/>
      <c r="H65" s="162"/>
      <c r="I65" s="163"/>
      <c r="J65" s="164">
        <f>J96</f>
        <v>0</v>
      </c>
      <c r="K65" s="165"/>
    </row>
    <row r="66" spans="2:12" s="9" customFormat="1" ht="19.899999999999999" customHeight="1">
      <c r="B66" s="166"/>
      <c r="C66" s="167"/>
      <c r="D66" s="168" t="s">
        <v>130</v>
      </c>
      <c r="E66" s="169"/>
      <c r="F66" s="169"/>
      <c r="G66" s="169"/>
      <c r="H66" s="169"/>
      <c r="I66" s="170"/>
      <c r="J66" s="171">
        <f>J97</f>
        <v>0</v>
      </c>
      <c r="K66" s="172"/>
    </row>
    <row r="67" spans="2:12" s="9" customFormat="1" ht="19.899999999999999" customHeight="1">
      <c r="B67" s="166"/>
      <c r="C67" s="167"/>
      <c r="D67" s="168" t="s">
        <v>131</v>
      </c>
      <c r="E67" s="169"/>
      <c r="F67" s="169"/>
      <c r="G67" s="169"/>
      <c r="H67" s="169"/>
      <c r="I67" s="170"/>
      <c r="J67" s="171">
        <f>J144</f>
        <v>0</v>
      </c>
      <c r="K67" s="172"/>
    </row>
    <row r="68" spans="2:12" s="9" customFormat="1" ht="19.899999999999999" customHeight="1">
      <c r="B68" s="166"/>
      <c r="C68" s="167"/>
      <c r="D68" s="168" t="s">
        <v>132</v>
      </c>
      <c r="E68" s="169"/>
      <c r="F68" s="169"/>
      <c r="G68" s="169"/>
      <c r="H68" s="169"/>
      <c r="I68" s="170"/>
      <c r="J68" s="171">
        <f>J148</f>
        <v>0</v>
      </c>
      <c r="K68" s="172"/>
    </row>
    <row r="69" spans="2:12" s="9" customFormat="1" ht="19.899999999999999" customHeight="1">
      <c r="B69" s="166"/>
      <c r="C69" s="167"/>
      <c r="D69" s="168" t="s">
        <v>133</v>
      </c>
      <c r="E69" s="169"/>
      <c r="F69" s="169"/>
      <c r="G69" s="169"/>
      <c r="H69" s="169"/>
      <c r="I69" s="170"/>
      <c r="J69" s="171">
        <f>J181</f>
        <v>0</v>
      </c>
      <c r="K69" s="172"/>
    </row>
    <row r="70" spans="2:12" s="9" customFormat="1" ht="19.899999999999999" customHeight="1">
      <c r="B70" s="166"/>
      <c r="C70" s="167"/>
      <c r="D70" s="168" t="s">
        <v>134</v>
      </c>
      <c r="E70" s="169"/>
      <c r="F70" s="169"/>
      <c r="G70" s="169"/>
      <c r="H70" s="169"/>
      <c r="I70" s="170"/>
      <c r="J70" s="171">
        <f>J190</f>
        <v>0</v>
      </c>
      <c r="K70" s="172"/>
    </row>
    <row r="71" spans="2:12" s="9" customFormat="1" ht="19.899999999999999" customHeight="1">
      <c r="B71" s="166"/>
      <c r="C71" s="167"/>
      <c r="D71" s="168" t="s">
        <v>135</v>
      </c>
      <c r="E71" s="169"/>
      <c r="F71" s="169"/>
      <c r="G71" s="169"/>
      <c r="H71" s="169"/>
      <c r="I71" s="170"/>
      <c r="J71" s="171">
        <f>J221</f>
        <v>0</v>
      </c>
      <c r="K71" s="172"/>
    </row>
    <row r="72" spans="2:12" s="1" customFormat="1" ht="21.75" customHeight="1">
      <c r="B72" s="42"/>
      <c r="C72" s="43"/>
      <c r="D72" s="43"/>
      <c r="E72" s="43"/>
      <c r="F72" s="43"/>
      <c r="G72" s="43"/>
      <c r="H72" s="43"/>
      <c r="I72" s="128"/>
      <c r="J72" s="43"/>
      <c r="K72" s="46"/>
    </row>
    <row r="73" spans="2:12" s="1" customFormat="1" ht="6.95" customHeight="1">
      <c r="B73" s="57"/>
      <c r="C73" s="58"/>
      <c r="D73" s="58"/>
      <c r="E73" s="58"/>
      <c r="F73" s="58"/>
      <c r="G73" s="58"/>
      <c r="H73" s="58"/>
      <c r="I73" s="149"/>
      <c r="J73" s="58"/>
      <c r="K73" s="59"/>
    </row>
    <row r="77" spans="2:12" s="1" customFormat="1" ht="6.95" customHeight="1">
      <c r="B77" s="60"/>
      <c r="C77" s="61"/>
      <c r="D77" s="61"/>
      <c r="E77" s="61"/>
      <c r="F77" s="61"/>
      <c r="G77" s="61"/>
      <c r="H77" s="61"/>
      <c r="I77" s="152"/>
      <c r="J77" s="61"/>
      <c r="K77" s="61"/>
      <c r="L77" s="62"/>
    </row>
    <row r="78" spans="2:12" s="1" customFormat="1" ht="36.950000000000003" customHeight="1">
      <c r="B78" s="42"/>
      <c r="C78" s="63" t="s">
        <v>138</v>
      </c>
      <c r="D78" s="64"/>
      <c r="E78" s="64"/>
      <c r="F78" s="64"/>
      <c r="G78" s="64"/>
      <c r="H78" s="64"/>
      <c r="I78" s="173"/>
      <c r="J78" s="64"/>
      <c r="K78" s="64"/>
      <c r="L78" s="62"/>
    </row>
    <row r="79" spans="2:12" s="1" customFormat="1" ht="6.95" customHeight="1">
      <c r="B79" s="42"/>
      <c r="C79" s="64"/>
      <c r="D79" s="64"/>
      <c r="E79" s="64"/>
      <c r="F79" s="64"/>
      <c r="G79" s="64"/>
      <c r="H79" s="64"/>
      <c r="I79" s="173"/>
      <c r="J79" s="64"/>
      <c r="K79" s="64"/>
      <c r="L79" s="62"/>
    </row>
    <row r="80" spans="2:12" s="1" customFormat="1" ht="14.45" customHeight="1">
      <c r="B80" s="42"/>
      <c r="C80" s="66" t="s">
        <v>18</v>
      </c>
      <c r="D80" s="64"/>
      <c r="E80" s="64"/>
      <c r="F80" s="64"/>
      <c r="G80" s="64"/>
      <c r="H80" s="64"/>
      <c r="I80" s="173"/>
      <c r="J80" s="64"/>
      <c r="K80" s="64"/>
      <c r="L80" s="62"/>
    </row>
    <row r="81" spans="2:63" s="1" customFormat="1" ht="16.5" customHeight="1">
      <c r="B81" s="42"/>
      <c r="C81" s="64"/>
      <c r="D81" s="64"/>
      <c r="E81" s="399" t="str">
        <f>E7</f>
        <v>Rekonstrukce chodníků na ul. Dukelská, Šenov u Nového Jičína</v>
      </c>
      <c r="F81" s="400"/>
      <c r="G81" s="400"/>
      <c r="H81" s="400"/>
      <c r="I81" s="173"/>
      <c r="J81" s="64"/>
      <c r="K81" s="64"/>
      <c r="L81" s="62"/>
    </row>
    <row r="82" spans="2:63" ht="15">
      <c r="B82" s="29"/>
      <c r="C82" s="66" t="s">
        <v>118</v>
      </c>
      <c r="D82" s="174"/>
      <c r="E82" s="174"/>
      <c r="F82" s="174"/>
      <c r="G82" s="174"/>
      <c r="H82" s="174"/>
      <c r="J82" s="174"/>
      <c r="K82" s="174"/>
      <c r="L82" s="175"/>
    </row>
    <row r="83" spans="2:63" ht="16.5" customHeight="1">
      <c r="B83" s="29"/>
      <c r="C83" s="174"/>
      <c r="D83" s="174"/>
      <c r="E83" s="399" t="s">
        <v>119</v>
      </c>
      <c r="F83" s="403"/>
      <c r="G83" s="403"/>
      <c r="H83" s="403"/>
      <c r="J83" s="174"/>
      <c r="K83" s="174"/>
      <c r="L83" s="175"/>
    </row>
    <row r="84" spans="2:63" ht="15">
      <c r="B84" s="29"/>
      <c r="C84" s="66" t="s">
        <v>120</v>
      </c>
      <c r="D84" s="174"/>
      <c r="E84" s="174"/>
      <c r="F84" s="174"/>
      <c r="G84" s="174"/>
      <c r="H84" s="174"/>
      <c r="J84" s="174"/>
      <c r="K84" s="174"/>
      <c r="L84" s="175"/>
    </row>
    <row r="85" spans="2:63" s="1" customFormat="1" ht="16.5" customHeight="1">
      <c r="B85" s="42"/>
      <c r="C85" s="64"/>
      <c r="D85" s="64"/>
      <c r="E85" s="401" t="s">
        <v>121</v>
      </c>
      <c r="F85" s="402"/>
      <c r="G85" s="402"/>
      <c r="H85" s="402"/>
      <c r="I85" s="173"/>
      <c r="J85" s="64"/>
      <c r="K85" s="64"/>
      <c r="L85" s="62"/>
    </row>
    <row r="86" spans="2:63" s="1" customFormat="1" ht="14.45" customHeight="1">
      <c r="B86" s="42"/>
      <c r="C86" s="66" t="s">
        <v>122</v>
      </c>
      <c r="D86" s="64"/>
      <c r="E86" s="64"/>
      <c r="F86" s="64"/>
      <c r="G86" s="64"/>
      <c r="H86" s="64"/>
      <c r="I86" s="173"/>
      <c r="J86" s="64"/>
      <c r="K86" s="64"/>
      <c r="L86" s="62"/>
    </row>
    <row r="87" spans="2:63" s="1" customFormat="1" ht="17.25" customHeight="1">
      <c r="B87" s="42"/>
      <c r="C87" s="64"/>
      <c r="D87" s="64"/>
      <c r="E87" s="367" t="str">
        <f>E13</f>
        <v>SO 03 - Část c) Nástupiště - křižovatka</v>
      </c>
      <c r="F87" s="402"/>
      <c r="G87" s="402"/>
      <c r="H87" s="402"/>
      <c r="I87" s="173"/>
      <c r="J87" s="64"/>
      <c r="K87" s="64"/>
      <c r="L87" s="62"/>
    </row>
    <row r="88" spans="2:63" s="1" customFormat="1" ht="6.95" customHeight="1">
      <c r="B88" s="42"/>
      <c r="C88" s="64"/>
      <c r="D88" s="64"/>
      <c r="E88" s="64"/>
      <c r="F88" s="64"/>
      <c r="G88" s="64"/>
      <c r="H88" s="64"/>
      <c r="I88" s="173"/>
      <c r="J88" s="64"/>
      <c r="K88" s="64"/>
      <c r="L88" s="62"/>
    </row>
    <row r="89" spans="2:63" s="1" customFormat="1" ht="18" customHeight="1">
      <c r="B89" s="42"/>
      <c r="C89" s="66" t="s">
        <v>23</v>
      </c>
      <c r="D89" s="64"/>
      <c r="E89" s="64"/>
      <c r="F89" s="176" t="str">
        <f>F16</f>
        <v>Šenov u Nového Jičína</v>
      </c>
      <c r="G89" s="64"/>
      <c r="H89" s="64"/>
      <c r="I89" s="177" t="s">
        <v>25</v>
      </c>
      <c r="J89" s="74" t="str">
        <f>IF(J16="","",J16)</f>
        <v>28. 2. 2018</v>
      </c>
      <c r="K89" s="64"/>
      <c r="L89" s="62"/>
    </row>
    <row r="90" spans="2:63" s="1" customFormat="1" ht="6.95" customHeight="1">
      <c r="B90" s="42"/>
      <c r="C90" s="64"/>
      <c r="D90" s="64"/>
      <c r="E90" s="64"/>
      <c r="F90" s="64"/>
      <c r="G90" s="64"/>
      <c r="H90" s="64"/>
      <c r="I90" s="173"/>
      <c r="J90" s="64"/>
      <c r="K90" s="64"/>
      <c r="L90" s="62"/>
    </row>
    <row r="91" spans="2:63" s="1" customFormat="1" ht="15">
      <c r="B91" s="42"/>
      <c r="C91" s="66" t="s">
        <v>27</v>
      </c>
      <c r="D91" s="64"/>
      <c r="E91" s="64"/>
      <c r="F91" s="176" t="str">
        <f>E19</f>
        <v>Obec Šenov u Nového Jičína</v>
      </c>
      <c r="G91" s="64"/>
      <c r="H91" s="64"/>
      <c r="I91" s="177" t="s">
        <v>35</v>
      </c>
      <c r="J91" s="176" t="str">
        <f>E25</f>
        <v>Ing. Marek Milich</v>
      </c>
      <c r="K91" s="64"/>
      <c r="L91" s="62"/>
    </row>
    <row r="92" spans="2:63" s="1" customFormat="1" ht="14.45" customHeight="1">
      <c r="B92" s="42"/>
      <c r="C92" s="66" t="s">
        <v>33</v>
      </c>
      <c r="D92" s="64"/>
      <c r="E92" s="64"/>
      <c r="F92" s="176" t="str">
        <f>IF(E22="","",E22)</f>
        <v/>
      </c>
      <c r="G92" s="64"/>
      <c r="H92" s="64"/>
      <c r="I92" s="173"/>
      <c r="J92" s="64"/>
      <c r="K92" s="64"/>
      <c r="L92" s="62"/>
    </row>
    <row r="93" spans="2:63" s="1" customFormat="1" ht="10.35" customHeight="1">
      <c r="B93" s="42"/>
      <c r="C93" s="64"/>
      <c r="D93" s="64"/>
      <c r="E93" s="64"/>
      <c r="F93" s="64"/>
      <c r="G93" s="64"/>
      <c r="H93" s="64"/>
      <c r="I93" s="173"/>
      <c r="J93" s="64"/>
      <c r="K93" s="64"/>
      <c r="L93" s="62"/>
    </row>
    <row r="94" spans="2:63" s="10" customFormat="1" ht="29.25" customHeight="1">
      <c r="B94" s="178"/>
      <c r="C94" s="179" t="s">
        <v>139</v>
      </c>
      <c r="D94" s="180" t="s">
        <v>60</v>
      </c>
      <c r="E94" s="180" t="s">
        <v>56</v>
      </c>
      <c r="F94" s="180" t="s">
        <v>140</v>
      </c>
      <c r="G94" s="180" t="s">
        <v>141</v>
      </c>
      <c r="H94" s="180" t="s">
        <v>142</v>
      </c>
      <c r="I94" s="181" t="s">
        <v>143</v>
      </c>
      <c r="J94" s="180" t="s">
        <v>126</v>
      </c>
      <c r="K94" s="182" t="s">
        <v>144</v>
      </c>
      <c r="L94" s="183"/>
      <c r="M94" s="82" t="s">
        <v>145</v>
      </c>
      <c r="N94" s="83" t="s">
        <v>45</v>
      </c>
      <c r="O94" s="83" t="s">
        <v>146</v>
      </c>
      <c r="P94" s="83" t="s">
        <v>147</v>
      </c>
      <c r="Q94" s="83" t="s">
        <v>148</v>
      </c>
      <c r="R94" s="83" t="s">
        <v>149</v>
      </c>
      <c r="S94" s="83" t="s">
        <v>150</v>
      </c>
      <c r="T94" s="84" t="s">
        <v>151</v>
      </c>
    </row>
    <row r="95" spans="2:63" s="1" customFormat="1" ht="29.25" customHeight="1">
      <c r="B95" s="42"/>
      <c r="C95" s="88" t="s">
        <v>127</v>
      </c>
      <c r="D95" s="64"/>
      <c r="E95" s="64"/>
      <c r="F95" s="64"/>
      <c r="G95" s="64"/>
      <c r="H95" s="64"/>
      <c r="I95" s="173"/>
      <c r="J95" s="184">
        <f>BK95</f>
        <v>0</v>
      </c>
      <c r="K95" s="64"/>
      <c r="L95" s="62"/>
      <c r="M95" s="85"/>
      <c r="N95" s="86"/>
      <c r="O95" s="86"/>
      <c r="P95" s="185">
        <f>P96</f>
        <v>0</v>
      </c>
      <c r="Q95" s="86"/>
      <c r="R95" s="185">
        <f>R96</f>
        <v>116.78751960000001</v>
      </c>
      <c r="S95" s="86"/>
      <c r="T95" s="186">
        <f>T96</f>
        <v>136.10183999999998</v>
      </c>
      <c r="AT95" s="25" t="s">
        <v>74</v>
      </c>
      <c r="AU95" s="25" t="s">
        <v>128</v>
      </c>
      <c r="BK95" s="187">
        <f>BK96</f>
        <v>0</v>
      </c>
    </row>
    <row r="96" spans="2:63" s="11" customFormat="1" ht="37.35" customHeight="1">
      <c r="B96" s="188"/>
      <c r="C96" s="189"/>
      <c r="D96" s="190" t="s">
        <v>74</v>
      </c>
      <c r="E96" s="191" t="s">
        <v>152</v>
      </c>
      <c r="F96" s="191" t="s">
        <v>153</v>
      </c>
      <c r="G96" s="189"/>
      <c r="H96" s="189"/>
      <c r="I96" s="192"/>
      <c r="J96" s="193">
        <f>BK96</f>
        <v>0</v>
      </c>
      <c r="K96" s="189"/>
      <c r="L96" s="194"/>
      <c r="M96" s="195"/>
      <c r="N96" s="196"/>
      <c r="O96" s="196"/>
      <c r="P96" s="197">
        <f>P97+P144+P148+P181+P190+P221</f>
        <v>0</v>
      </c>
      <c r="Q96" s="196"/>
      <c r="R96" s="197">
        <f>R97+R144+R148+R181+R190+R221</f>
        <v>116.78751960000001</v>
      </c>
      <c r="S96" s="196"/>
      <c r="T96" s="198">
        <f>T97+T144+T148+T181+T190+T221</f>
        <v>136.10183999999998</v>
      </c>
      <c r="AR96" s="199" t="s">
        <v>79</v>
      </c>
      <c r="AT96" s="200" t="s">
        <v>74</v>
      </c>
      <c r="AU96" s="200" t="s">
        <v>75</v>
      </c>
      <c r="AY96" s="199" t="s">
        <v>154</v>
      </c>
      <c r="BK96" s="201">
        <f>BK97+BK144+BK148+BK181+BK190+BK221</f>
        <v>0</v>
      </c>
    </row>
    <row r="97" spans="2:65" s="11" customFormat="1" ht="19.899999999999999" customHeight="1">
      <c r="B97" s="188"/>
      <c r="C97" s="189"/>
      <c r="D97" s="190" t="s">
        <v>74</v>
      </c>
      <c r="E97" s="202" t="s">
        <v>79</v>
      </c>
      <c r="F97" s="202" t="s">
        <v>155</v>
      </c>
      <c r="G97" s="189"/>
      <c r="H97" s="189"/>
      <c r="I97" s="192"/>
      <c r="J97" s="203">
        <f>BK97</f>
        <v>0</v>
      </c>
      <c r="K97" s="189"/>
      <c r="L97" s="194"/>
      <c r="M97" s="195"/>
      <c r="N97" s="196"/>
      <c r="O97" s="196"/>
      <c r="P97" s="197">
        <f>SUM(P98:P143)</f>
        <v>0</v>
      </c>
      <c r="Q97" s="196"/>
      <c r="R97" s="197">
        <f>SUM(R98:R143)</f>
        <v>22.790989600000003</v>
      </c>
      <c r="S97" s="196"/>
      <c r="T97" s="198">
        <f>SUM(T98:T143)</f>
        <v>136.10183999999998</v>
      </c>
      <c r="AR97" s="199" t="s">
        <v>79</v>
      </c>
      <c r="AT97" s="200" t="s">
        <v>74</v>
      </c>
      <c r="AU97" s="200" t="s">
        <v>79</v>
      </c>
      <c r="AY97" s="199" t="s">
        <v>154</v>
      </c>
      <c r="BK97" s="201">
        <f>SUM(BK98:BK143)</f>
        <v>0</v>
      </c>
    </row>
    <row r="98" spans="2:65" s="1" customFormat="1" ht="38.25" customHeight="1">
      <c r="B98" s="42"/>
      <c r="C98" s="204" t="s">
        <v>79</v>
      </c>
      <c r="D98" s="204" t="s">
        <v>156</v>
      </c>
      <c r="E98" s="205" t="s">
        <v>157</v>
      </c>
      <c r="F98" s="206" t="s">
        <v>158</v>
      </c>
      <c r="G98" s="207" t="s">
        <v>159</v>
      </c>
      <c r="H98" s="208">
        <v>131.828</v>
      </c>
      <c r="I98" s="209"/>
      <c r="J98" s="210">
        <f>ROUND(I98*H98,2)</f>
        <v>0</v>
      </c>
      <c r="K98" s="206" t="s">
        <v>160</v>
      </c>
      <c r="L98" s="62"/>
      <c r="M98" s="211" t="s">
        <v>21</v>
      </c>
      <c r="N98" s="212" t="s">
        <v>46</v>
      </c>
      <c r="O98" s="43"/>
      <c r="P98" s="213">
        <f>O98*H98</f>
        <v>0</v>
      </c>
      <c r="Q98" s="213">
        <v>0</v>
      </c>
      <c r="R98" s="213">
        <f>Q98*H98</f>
        <v>0</v>
      </c>
      <c r="S98" s="213">
        <v>0.18</v>
      </c>
      <c r="T98" s="214">
        <f>S98*H98</f>
        <v>23.729040000000001</v>
      </c>
      <c r="AR98" s="25" t="s">
        <v>161</v>
      </c>
      <c r="AT98" s="25" t="s">
        <v>156</v>
      </c>
      <c r="AU98" s="25" t="s">
        <v>83</v>
      </c>
      <c r="AY98" s="25" t="s">
        <v>154</v>
      </c>
      <c r="BE98" s="215">
        <f>IF(N98="základní",J98,0)</f>
        <v>0</v>
      </c>
      <c r="BF98" s="215">
        <f>IF(N98="snížená",J98,0)</f>
        <v>0</v>
      </c>
      <c r="BG98" s="215">
        <f>IF(N98="zákl. přenesená",J98,0)</f>
        <v>0</v>
      </c>
      <c r="BH98" s="215">
        <f>IF(N98="sníž. přenesená",J98,0)</f>
        <v>0</v>
      </c>
      <c r="BI98" s="215">
        <f>IF(N98="nulová",J98,0)</f>
        <v>0</v>
      </c>
      <c r="BJ98" s="25" t="s">
        <v>79</v>
      </c>
      <c r="BK98" s="215">
        <f>ROUND(I98*H98,2)</f>
        <v>0</v>
      </c>
      <c r="BL98" s="25" t="s">
        <v>161</v>
      </c>
      <c r="BM98" s="25" t="s">
        <v>411</v>
      </c>
    </row>
    <row r="99" spans="2:65" s="12" customFormat="1">
      <c r="B99" s="216"/>
      <c r="C99" s="217"/>
      <c r="D99" s="218" t="s">
        <v>163</v>
      </c>
      <c r="E99" s="219" t="s">
        <v>21</v>
      </c>
      <c r="F99" s="220" t="s">
        <v>412</v>
      </c>
      <c r="G99" s="217"/>
      <c r="H99" s="219" t="s">
        <v>21</v>
      </c>
      <c r="I99" s="221"/>
      <c r="J99" s="217"/>
      <c r="K99" s="217"/>
      <c r="L99" s="222"/>
      <c r="M99" s="223"/>
      <c r="N99" s="224"/>
      <c r="O99" s="224"/>
      <c r="P99" s="224"/>
      <c r="Q99" s="224"/>
      <c r="R99" s="224"/>
      <c r="S99" s="224"/>
      <c r="T99" s="225"/>
      <c r="AT99" s="226" t="s">
        <v>163</v>
      </c>
      <c r="AU99" s="226" t="s">
        <v>83</v>
      </c>
      <c r="AV99" s="12" t="s">
        <v>79</v>
      </c>
      <c r="AW99" s="12" t="s">
        <v>38</v>
      </c>
      <c r="AX99" s="12" t="s">
        <v>75</v>
      </c>
      <c r="AY99" s="226" t="s">
        <v>154</v>
      </c>
    </row>
    <row r="100" spans="2:65" s="13" customFormat="1">
      <c r="B100" s="227"/>
      <c r="C100" s="228"/>
      <c r="D100" s="218" t="s">
        <v>163</v>
      </c>
      <c r="E100" s="229" t="s">
        <v>21</v>
      </c>
      <c r="F100" s="230" t="s">
        <v>413</v>
      </c>
      <c r="G100" s="228"/>
      <c r="H100" s="231">
        <v>101.16</v>
      </c>
      <c r="I100" s="232"/>
      <c r="J100" s="228"/>
      <c r="K100" s="228"/>
      <c r="L100" s="233"/>
      <c r="M100" s="234"/>
      <c r="N100" s="235"/>
      <c r="O100" s="235"/>
      <c r="P100" s="235"/>
      <c r="Q100" s="235"/>
      <c r="R100" s="235"/>
      <c r="S100" s="235"/>
      <c r="T100" s="236"/>
      <c r="AT100" s="237" t="s">
        <v>163</v>
      </c>
      <c r="AU100" s="237" t="s">
        <v>83</v>
      </c>
      <c r="AV100" s="13" t="s">
        <v>83</v>
      </c>
      <c r="AW100" s="13" t="s">
        <v>38</v>
      </c>
      <c r="AX100" s="13" t="s">
        <v>75</v>
      </c>
      <c r="AY100" s="237" t="s">
        <v>154</v>
      </c>
    </row>
    <row r="101" spans="2:65" s="13" customFormat="1">
      <c r="B101" s="227"/>
      <c r="C101" s="228"/>
      <c r="D101" s="218" t="s">
        <v>163</v>
      </c>
      <c r="E101" s="229" t="s">
        <v>21</v>
      </c>
      <c r="F101" s="230" t="s">
        <v>414</v>
      </c>
      <c r="G101" s="228"/>
      <c r="H101" s="231">
        <v>30.667999999999999</v>
      </c>
      <c r="I101" s="232"/>
      <c r="J101" s="228"/>
      <c r="K101" s="228"/>
      <c r="L101" s="233"/>
      <c r="M101" s="234"/>
      <c r="N101" s="235"/>
      <c r="O101" s="235"/>
      <c r="P101" s="235"/>
      <c r="Q101" s="235"/>
      <c r="R101" s="235"/>
      <c r="S101" s="235"/>
      <c r="T101" s="236"/>
      <c r="AT101" s="237" t="s">
        <v>163</v>
      </c>
      <c r="AU101" s="237" t="s">
        <v>83</v>
      </c>
      <c r="AV101" s="13" t="s">
        <v>83</v>
      </c>
      <c r="AW101" s="13" t="s">
        <v>38</v>
      </c>
      <c r="AX101" s="13" t="s">
        <v>75</v>
      </c>
      <c r="AY101" s="237" t="s">
        <v>154</v>
      </c>
    </row>
    <row r="102" spans="2:65" s="15" customFormat="1">
      <c r="B102" s="249"/>
      <c r="C102" s="250"/>
      <c r="D102" s="218" t="s">
        <v>163</v>
      </c>
      <c r="E102" s="251" t="s">
        <v>21</v>
      </c>
      <c r="F102" s="252" t="s">
        <v>219</v>
      </c>
      <c r="G102" s="250"/>
      <c r="H102" s="253">
        <v>131.828</v>
      </c>
      <c r="I102" s="254"/>
      <c r="J102" s="250"/>
      <c r="K102" s="250"/>
      <c r="L102" s="255"/>
      <c r="M102" s="256"/>
      <c r="N102" s="257"/>
      <c r="O102" s="257"/>
      <c r="P102" s="257"/>
      <c r="Q102" s="257"/>
      <c r="R102" s="257"/>
      <c r="S102" s="257"/>
      <c r="T102" s="258"/>
      <c r="AT102" s="259" t="s">
        <v>163</v>
      </c>
      <c r="AU102" s="259" t="s">
        <v>83</v>
      </c>
      <c r="AV102" s="15" t="s">
        <v>161</v>
      </c>
      <c r="AW102" s="15" t="s">
        <v>38</v>
      </c>
      <c r="AX102" s="15" t="s">
        <v>79</v>
      </c>
      <c r="AY102" s="259" t="s">
        <v>154</v>
      </c>
    </row>
    <row r="103" spans="2:65" s="1" customFormat="1" ht="51" customHeight="1">
      <c r="B103" s="42"/>
      <c r="C103" s="204" t="s">
        <v>83</v>
      </c>
      <c r="D103" s="204" t="s">
        <v>156</v>
      </c>
      <c r="E103" s="205" t="s">
        <v>172</v>
      </c>
      <c r="F103" s="206" t="s">
        <v>173</v>
      </c>
      <c r="G103" s="207" t="s">
        <v>159</v>
      </c>
      <c r="H103" s="208">
        <v>131.828</v>
      </c>
      <c r="I103" s="209"/>
      <c r="J103" s="210">
        <f>ROUND(I103*H103,2)</f>
        <v>0</v>
      </c>
      <c r="K103" s="206" t="s">
        <v>160</v>
      </c>
      <c r="L103" s="62"/>
      <c r="M103" s="211" t="s">
        <v>21</v>
      </c>
      <c r="N103" s="212" t="s">
        <v>46</v>
      </c>
      <c r="O103" s="43"/>
      <c r="P103" s="213">
        <f>O103*H103</f>
        <v>0</v>
      </c>
      <c r="Q103" s="213">
        <v>0</v>
      </c>
      <c r="R103" s="213">
        <f>Q103*H103</f>
        <v>0</v>
      </c>
      <c r="S103" s="213">
        <v>0.3</v>
      </c>
      <c r="T103" s="214">
        <f>S103*H103</f>
        <v>39.548400000000001</v>
      </c>
      <c r="AR103" s="25" t="s">
        <v>161</v>
      </c>
      <c r="AT103" s="25" t="s">
        <v>156</v>
      </c>
      <c r="AU103" s="25" t="s">
        <v>83</v>
      </c>
      <c r="AY103" s="25" t="s">
        <v>154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25" t="s">
        <v>79</v>
      </c>
      <c r="BK103" s="215">
        <f>ROUND(I103*H103,2)</f>
        <v>0</v>
      </c>
      <c r="BL103" s="25" t="s">
        <v>161</v>
      </c>
      <c r="BM103" s="25" t="s">
        <v>415</v>
      </c>
    </row>
    <row r="104" spans="2:65" s="12" customFormat="1">
      <c r="B104" s="216"/>
      <c r="C104" s="217"/>
      <c r="D104" s="218" t="s">
        <v>163</v>
      </c>
      <c r="E104" s="219" t="s">
        <v>21</v>
      </c>
      <c r="F104" s="220" t="s">
        <v>416</v>
      </c>
      <c r="G104" s="217"/>
      <c r="H104" s="219" t="s">
        <v>21</v>
      </c>
      <c r="I104" s="221"/>
      <c r="J104" s="217"/>
      <c r="K104" s="217"/>
      <c r="L104" s="222"/>
      <c r="M104" s="223"/>
      <c r="N104" s="224"/>
      <c r="O104" s="224"/>
      <c r="P104" s="224"/>
      <c r="Q104" s="224"/>
      <c r="R104" s="224"/>
      <c r="S104" s="224"/>
      <c r="T104" s="225"/>
      <c r="AT104" s="226" t="s">
        <v>163</v>
      </c>
      <c r="AU104" s="226" t="s">
        <v>83</v>
      </c>
      <c r="AV104" s="12" t="s">
        <v>79</v>
      </c>
      <c r="AW104" s="12" t="s">
        <v>38</v>
      </c>
      <c r="AX104" s="12" t="s">
        <v>75</v>
      </c>
      <c r="AY104" s="226" t="s">
        <v>154</v>
      </c>
    </row>
    <row r="105" spans="2:65" s="13" customFormat="1">
      <c r="B105" s="227"/>
      <c r="C105" s="228"/>
      <c r="D105" s="218" t="s">
        <v>163</v>
      </c>
      <c r="E105" s="229" t="s">
        <v>21</v>
      </c>
      <c r="F105" s="230" t="s">
        <v>413</v>
      </c>
      <c r="G105" s="228"/>
      <c r="H105" s="231">
        <v>101.16</v>
      </c>
      <c r="I105" s="232"/>
      <c r="J105" s="228"/>
      <c r="K105" s="228"/>
      <c r="L105" s="233"/>
      <c r="M105" s="234"/>
      <c r="N105" s="235"/>
      <c r="O105" s="235"/>
      <c r="P105" s="235"/>
      <c r="Q105" s="235"/>
      <c r="R105" s="235"/>
      <c r="S105" s="235"/>
      <c r="T105" s="236"/>
      <c r="AT105" s="237" t="s">
        <v>163</v>
      </c>
      <c r="AU105" s="237" t="s">
        <v>83</v>
      </c>
      <c r="AV105" s="13" t="s">
        <v>83</v>
      </c>
      <c r="AW105" s="13" t="s">
        <v>38</v>
      </c>
      <c r="AX105" s="13" t="s">
        <v>75</v>
      </c>
      <c r="AY105" s="237" t="s">
        <v>154</v>
      </c>
    </row>
    <row r="106" spans="2:65" s="13" customFormat="1">
      <c r="B106" s="227"/>
      <c r="C106" s="228"/>
      <c r="D106" s="218" t="s">
        <v>163</v>
      </c>
      <c r="E106" s="229" t="s">
        <v>21</v>
      </c>
      <c r="F106" s="230" t="s">
        <v>414</v>
      </c>
      <c r="G106" s="228"/>
      <c r="H106" s="231">
        <v>30.667999999999999</v>
      </c>
      <c r="I106" s="232"/>
      <c r="J106" s="228"/>
      <c r="K106" s="228"/>
      <c r="L106" s="233"/>
      <c r="M106" s="234"/>
      <c r="N106" s="235"/>
      <c r="O106" s="235"/>
      <c r="P106" s="235"/>
      <c r="Q106" s="235"/>
      <c r="R106" s="235"/>
      <c r="S106" s="235"/>
      <c r="T106" s="236"/>
      <c r="AT106" s="237" t="s">
        <v>163</v>
      </c>
      <c r="AU106" s="237" t="s">
        <v>83</v>
      </c>
      <c r="AV106" s="13" t="s">
        <v>83</v>
      </c>
      <c r="AW106" s="13" t="s">
        <v>38</v>
      </c>
      <c r="AX106" s="13" t="s">
        <v>75</v>
      </c>
      <c r="AY106" s="237" t="s">
        <v>154</v>
      </c>
    </row>
    <row r="107" spans="2:65" s="15" customFormat="1">
      <c r="B107" s="249"/>
      <c r="C107" s="250"/>
      <c r="D107" s="218" t="s">
        <v>163</v>
      </c>
      <c r="E107" s="251" t="s">
        <v>21</v>
      </c>
      <c r="F107" s="252" t="s">
        <v>219</v>
      </c>
      <c r="G107" s="250"/>
      <c r="H107" s="253">
        <v>131.828</v>
      </c>
      <c r="I107" s="254"/>
      <c r="J107" s="250"/>
      <c r="K107" s="250"/>
      <c r="L107" s="255"/>
      <c r="M107" s="256"/>
      <c r="N107" s="257"/>
      <c r="O107" s="257"/>
      <c r="P107" s="257"/>
      <c r="Q107" s="257"/>
      <c r="R107" s="257"/>
      <c r="S107" s="257"/>
      <c r="T107" s="258"/>
      <c r="AT107" s="259" t="s">
        <v>163</v>
      </c>
      <c r="AU107" s="259" t="s">
        <v>83</v>
      </c>
      <c r="AV107" s="15" t="s">
        <v>161</v>
      </c>
      <c r="AW107" s="15" t="s">
        <v>38</v>
      </c>
      <c r="AX107" s="15" t="s">
        <v>79</v>
      </c>
      <c r="AY107" s="259" t="s">
        <v>154</v>
      </c>
    </row>
    <row r="108" spans="2:65" s="1" customFormat="1" ht="38.25" customHeight="1">
      <c r="B108" s="42"/>
      <c r="C108" s="204" t="s">
        <v>91</v>
      </c>
      <c r="D108" s="204" t="s">
        <v>156</v>
      </c>
      <c r="E108" s="205" t="s">
        <v>181</v>
      </c>
      <c r="F108" s="206" t="s">
        <v>182</v>
      </c>
      <c r="G108" s="207" t="s">
        <v>159</v>
      </c>
      <c r="H108" s="208">
        <v>131.828</v>
      </c>
      <c r="I108" s="209"/>
      <c r="J108" s="210">
        <f>ROUND(I108*H108,2)</f>
        <v>0</v>
      </c>
      <c r="K108" s="206" t="s">
        <v>160</v>
      </c>
      <c r="L108" s="62"/>
      <c r="M108" s="211" t="s">
        <v>21</v>
      </c>
      <c r="N108" s="212" t="s">
        <v>46</v>
      </c>
      <c r="O108" s="43"/>
      <c r="P108" s="213">
        <f>O108*H108</f>
        <v>0</v>
      </c>
      <c r="Q108" s="213">
        <v>0</v>
      </c>
      <c r="R108" s="213">
        <f>Q108*H108</f>
        <v>0</v>
      </c>
      <c r="S108" s="213">
        <v>0.24</v>
      </c>
      <c r="T108" s="214">
        <f>S108*H108</f>
        <v>31.638719999999999</v>
      </c>
      <c r="AR108" s="25" t="s">
        <v>161</v>
      </c>
      <c r="AT108" s="25" t="s">
        <v>156</v>
      </c>
      <c r="AU108" s="25" t="s">
        <v>83</v>
      </c>
      <c r="AY108" s="25" t="s">
        <v>154</v>
      </c>
      <c r="BE108" s="215">
        <f>IF(N108="základní",J108,0)</f>
        <v>0</v>
      </c>
      <c r="BF108" s="215">
        <f>IF(N108="snížená",J108,0)</f>
        <v>0</v>
      </c>
      <c r="BG108" s="215">
        <f>IF(N108="zákl. přenesená",J108,0)</f>
        <v>0</v>
      </c>
      <c r="BH108" s="215">
        <f>IF(N108="sníž. přenesená",J108,0)</f>
        <v>0</v>
      </c>
      <c r="BI108" s="215">
        <f>IF(N108="nulová",J108,0)</f>
        <v>0</v>
      </c>
      <c r="BJ108" s="25" t="s">
        <v>79</v>
      </c>
      <c r="BK108" s="215">
        <f>ROUND(I108*H108,2)</f>
        <v>0</v>
      </c>
      <c r="BL108" s="25" t="s">
        <v>161</v>
      </c>
      <c r="BM108" s="25" t="s">
        <v>417</v>
      </c>
    </row>
    <row r="109" spans="2:65" s="12" customFormat="1">
      <c r="B109" s="216"/>
      <c r="C109" s="217"/>
      <c r="D109" s="218" t="s">
        <v>163</v>
      </c>
      <c r="E109" s="219" t="s">
        <v>21</v>
      </c>
      <c r="F109" s="220" t="s">
        <v>418</v>
      </c>
      <c r="G109" s="217"/>
      <c r="H109" s="219" t="s">
        <v>21</v>
      </c>
      <c r="I109" s="221"/>
      <c r="J109" s="217"/>
      <c r="K109" s="217"/>
      <c r="L109" s="222"/>
      <c r="M109" s="223"/>
      <c r="N109" s="224"/>
      <c r="O109" s="224"/>
      <c r="P109" s="224"/>
      <c r="Q109" s="224"/>
      <c r="R109" s="224"/>
      <c r="S109" s="224"/>
      <c r="T109" s="225"/>
      <c r="AT109" s="226" t="s">
        <v>163</v>
      </c>
      <c r="AU109" s="226" t="s">
        <v>83</v>
      </c>
      <c r="AV109" s="12" t="s">
        <v>79</v>
      </c>
      <c r="AW109" s="12" t="s">
        <v>38</v>
      </c>
      <c r="AX109" s="12" t="s">
        <v>75</v>
      </c>
      <c r="AY109" s="226" t="s">
        <v>154</v>
      </c>
    </row>
    <row r="110" spans="2:65" s="13" customFormat="1">
      <c r="B110" s="227"/>
      <c r="C110" s="228"/>
      <c r="D110" s="218" t="s">
        <v>163</v>
      </c>
      <c r="E110" s="229" t="s">
        <v>21</v>
      </c>
      <c r="F110" s="230" t="s">
        <v>413</v>
      </c>
      <c r="G110" s="228"/>
      <c r="H110" s="231">
        <v>101.16</v>
      </c>
      <c r="I110" s="232"/>
      <c r="J110" s="228"/>
      <c r="K110" s="228"/>
      <c r="L110" s="233"/>
      <c r="M110" s="234"/>
      <c r="N110" s="235"/>
      <c r="O110" s="235"/>
      <c r="P110" s="235"/>
      <c r="Q110" s="235"/>
      <c r="R110" s="235"/>
      <c r="S110" s="235"/>
      <c r="T110" s="236"/>
      <c r="AT110" s="237" t="s">
        <v>163</v>
      </c>
      <c r="AU110" s="237" t="s">
        <v>83</v>
      </c>
      <c r="AV110" s="13" t="s">
        <v>83</v>
      </c>
      <c r="AW110" s="13" t="s">
        <v>38</v>
      </c>
      <c r="AX110" s="13" t="s">
        <v>75</v>
      </c>
      <c r="AY110" s="237" t="s">
        <v>154</v>
      </c>
    </row>
    <row r="111" spans="2:65" s="13" customFormat="1">
      <c r="B111" s="227"/>
      <c r="C111" s="228"/>
      <c r="D111" s="218" t="s">
        <v>163</v>
      </c>
      <c r="E111" s="229" t="s">
        <v>21</v>
      </c>
      <c r="F111" s="230" t="s">
        <v>414</v>
      </c>
      <c r="G111" s="228"/>
      <c r="H111" s="231">
        <v>30.667999999999999</v>
      </c>
      <c r="I111" s="232"/>
      <c r="J111" s="228"/>
      <c r="K111" s="228"/>
      <c r="L111" s="233"/>
      <c r="M111" s="234"/>
      <c r="N111" s="235"/>
      <c r="O111" s="235"/>
      <c r="P111" s="235"/>
      <c r="Q111" s="235"/>
      <c r="R111" s="235"/>
      <c r="S111" s="235"/>
      <c r="T111" s="236"/>
      <c r="AT111" s="237" t="s">
        <v>163</v>
      </c>
      <c r="AU111" s="237" t="s">
        <v>83</v>
      </c>
      <c r="AV111" s="13" t="s">
        <v>83</v>
      </c>
      <c r="AW111" s="13" t="s">
        <v>38</v>
      </c>
      <c r="AX111" s="13" t="s">
        <v>75</v>
      </c>
      <c r="AY111" s="237" t="s">
        <v>154</v>
      </c>
    </row>
    <row r="112" spans="2:65" s="15" customFormat="1">
      <c r="B112" s="249"/>
      <c r="C112" s="250"/>
      <c r="D112" s="218" t="s">
        <v>163</v>
      </c>
      <c r="E112" s="251" t="s">
        <v>21</v>
      </c>
      <c r="F112" s="252" t="s">
        <v>219</v>
      </c>
      <c r="G112" s="250"/>
      <c r="H112" s="253">
        <v>131.828</v>
      </c>
      <c r="I112" s="254"/>
      <c r="J112" s="250"/>
      <c r="K112" s="250"/>
      <c r="L112" s="255"/>
      <c r="M112" s="256"/>
      <c r="N112" s="257"/>
      <c r="O112" s="257"/>
      <c r="P112" s="257"/>
      <c r="Q112" s="257"/>
      <c r="R112" s="257"/>
      <c r="S112" s="257"/>
      <c r="T112" s="258"/>
      <c r="AT112" s="259" t="s">
        <v>163</v>
      </c>
      <c r="AU112" s="259" t="s">
        <v>83</v>
      </c>
      <c r="AV112" s="15" t="s">
        <v>161</v>
      </c>
      <c r="AW112" s="15" t="s">
        <v>38</v>
      </c>
      <c r="AX112" s="15" t="s">
        <v>79</v>
      </c>
      <c r="AY112" s="259" t="s">
        <v>154</v>
      </c>
    </row>
    <row r="113" spans="2:65" s="1" customFormat="1" ht="51" customHeight="1">
      <c r="B113" s="42"/>
      <c r="C113" s="204" t="s">
        <v>161</v>
      </c>
      <c r="D113" s="204" t="s">
        <v>156</v>
      </c>
      <c r="E113" s="205" t="s">
        <v>191</v>
      </c>
      <c r="F113" s="206" t="s">
        <v>192</v>
      </c>
      <c r="G113" s="207" t="s">
        <v>159</v>
      </c>
      <c r="H113" s="208">
        <v>131.828</v>
      </c>
      <c r="I113" s="209"/>
      <c r="J113" s="210">
        <f>ROUND(I113*H113,2)</f>
        <v>0</v>
      </c>
      <c r="K113" s="206" t="s">
        <v>21</v>
      </c>
      <c r="L113" s="62"/>
      <c r="M113" s="211" t="s">
        <v>21</v>
      </c>
      <c r="N113" s="212" t="s">
        <v>46</v>
      </c>
      <c r="O113" s="43"/>
      <c r="P113" s="213">
        <f>O113*H113</f>
        <v>0</v>
      </c>
      <c r="Q113" s="213">
        <v>0</v>
      </c>
      <c r="R113" s="213">
        <f>Q113*H113</f>
        <v>0</v>
      </c>
      <c r="S113" s="213">
        <v>0.22</v>
      </c>
      <c r="T113" s="214">
        <f>S113*H113</f>
        <v>29.00216</v>
      </c>
      <c r="AR113" s="25" t="s">
        <v>161</v>
      </c>
      <c r="AT113" s="25" t="s">
        <v>156</v>
      </c>
      <c r="AU113" s="25" t="s">
        <v>83</v>
      </c>
      <c r="AY113" s="25" t="s">
        <v>154</v>
      </c>
      <c r="BE113" s="215">
        <f>IF(N113="základní",J113,0)</f>
        <v>0</v>
      </c>
      <c r="BF113" s="215">
        <f>IF(N113="snížená",J113,0)</f>
        <v>0</v>
      </c>
      <c r="BG113" s="215">
        <f>IF(N113="zákl. přenesená",J113,0)</f>
        <v>0</v>
      </c>
      <c r="BH113" s="215">
        <f>IF(N113="sníž. přenesená",J113,0)</f>
        <v>0</v>
      </c>
      <c r="BI113" s="215">
        <f>IF(N113="nulová",J113,0)</f>
        <v>0</v>
      </c>
      <c r="BJ113" s="25" t="s">
        <v>79</v>
      </c>
      <c r="BK113" s="215">
        <f>ROUND(I113*H113,2)</f>
        <v>0</v>
      </c>
      <c r="BL113" s="25" t="s">
        <v>161</v>
      </c>
      <c r="BM113" s="25" t="s">
        <v>419</v>
      </c>
    </row>
    <row r="114" spans="2:65" s="12" customFormat="1">
      <c r="B114" s="216"/>
      <c r="C114" s="217"/>
      <c r="D114" s="218" t="s">
        <v>163</v>
      </c>
      <c r="E114" s="219" t="s">
        <v>21</v>
      </c>
      <c r="F114" s="220" t="s">
        <v>420</v>
      </c>
      <c r="G114" s="217"/>
      <c r="H114" s="219" t="s">
        <v>21</v>
      </c>
      <c r="I114" s="221"/>
      <c r="J114" s="217"/>
      <c r="K114" s="217"/>
      <c r="L114" s="222"/>
      <c r="M114" s="223"/>
      <c r="N114" s="224"/>
      <c r="O114" s="224"/>
      <c r="P114" s="224"/>
      <c r="Q114" s="224"/>
      <c r="R114" s="224"/>
      <c r="S114" s="224"/>
      <c r="T114" s="225"/>
      <c r="AT114" s="226" t="s">
        <v>163</v>
      </c>
      <c r="AU114" s="226" t="s">
        <v>83</v>
      </c>
      <c r="AV114" s="12" t="s">
        <v>79</v>
      </c>
      <c r="AW114" s="12" t="s">
        <v>38</v>
      </c>
      <c r="AX114" s="12" t="s">
        <v>75</v>
      </c>
      <c r="AY114" s="226" t="s">
        <v>154</v>
      </c>
    </row>
    <row r="115" spans="2:65" s="13" customFormat="1">
      <c r="B115" s="227"/>
      <c r="C115" s="228"/>
      <c r="D115" s="218" t="s">
        <v>163</v>
      </c>
      <c r="E115" s="229" t="s">
        <v>21</v>
      </c>
      <c r="F115" s="230" t="s">
        <v>413</v>
      </c>
      <c r="G115" s="228"/>
      <c r="H115" s="231">
        <v>101.16</v>
      </c>
      <c r="I115" s="232"/>
      <c r="J115" s="228"/>
      <c r="K115" s="228"/>
      <c r="L115" s="233"/>
      <c r="M115" s="234"/>
      <c r="N115" s="235"/>
      <c r="O115" s="235"/>
      <c r="P115" s="235"/>
      <c r="Q115" s="235"/>
      <c r="R115" s="235"/>
      <c r="S115" s="235"/>
      <c r="T115" s="236"/>
      <c r="AT115" s="237" t="s">
        <v>163</v>
      </c>
      <c r="AU115" s="237" t="s">
        <v>83</v>
      </c>
      <c r="AV115" s="13" t="s">
        <v>83</v>
      </c>
      <c r="AW115" s="13" t="s">
        <v>38</v>
      </c>
      <c r="AX115" s="13" t="s">
        <v>75</v>
      </c>
      <c r="AY115" s="237" t="s">
        <v>154</v>
      </c>
    </row>
    <row r="116" spans="2:65" s="13" customFormat="1">
      <c r="B116" s="227"/>
      <c r="C116" s="228"/>
      <c r="D116" s="218" t="s">
        <v>163</v>
      </c>
      <c r="E116" s="229" t="s">
        <v>21</v>
      </c>
      <c r="F116" s="230" t="s">
        <v>414</v>
      </c>
      <c r="G116" s="228"/>
      <c r="H116" s="231">
        <v>30.667999999999999</v>
      </c>
      <c r="I116" s="232"/>
      <c r="J116" s="228"/>
      <c r="K116" s="228"/>
      <c r="L116" s="233"/>
      <c r="M116" s="234"/>
      <c r="N116" s="235"/>
      <c r="O116" s="235"/>
      <c r="P116" s="235"/>
      <c r="Q116" s="235"/>
      <c r="R116" s="235"/>
      <c r="S116" s="235"/>
      <c r="T116" s="236"/>
      <c r="AT116" s="237" t="s">
        <v>163</v>
      </c>
      <c r="AU116" s="237" t="s">
        <v>83</v>
      </c>
      <c r="AV116" s="13" t="s">
        <v>83</v>
      </c>
      <c r="AW116" s="13" t="s">
        <v>38</v>
      </c>
      <c r="AX116" s="13" t="s">
        <v>75</v>
      </c>
      <c r="AY116" s="237" t="s">
        <v>154</v>
      </c>
    </row>
    <row r="117" spans="2:65" s="15" customFormat="1">
      <c r="B117" s="249"/>
      <c r="C117" s="250"/>
      <c r="D117" s="218" t="s">
        <v>163</v>
      </c>
      <c r="E117" s="251" t="s">
        <v>21</v>
      </c>
      <c r="F117" s="252" t="s">
        <v>219</v>
      </c>
      <c r="G117" s="250"/>
      <c r="H117" s="253">
        <v>131.828</v>
      </c>
      <c r="I117" s="254"/>
      <c r="J117" s="250"/>
      <c r="K117" s="250"/>
      <c r="L117" s="255"/>
      <c r="M117" s="256"/>
      <c r="N117" s="257"/>
      <c r="O117" s="257"/>
      <c r="P117" s="257"/>
      <c r="Q117" s="257"/>
      <c r="R117" s="257"/>
      <c r="S117" s="257"/>
      <c r="T117" s="258"/>
      <c r="AT117" s="259" t="s">
        <v>163</v>
      </c>
      <c r="AU117" s="259" t="s">
        <v>83</v>
      </c>
      <c r="AV117" s="15" t="s">
        <v>161</v>
      </c>
      <c r="AW117" s="15" t="s">
        <v>38</v>
      </c>
      <c r="AX117" s="15" t="s">
        <v>79</v>
      </c>
      <c r="AY117" s="259" t="s">
        <v>154</v>
      </c>
    </row>
    <row r="118" spans="2:65" s="1" customFormat="1" ht="25.5" customHeight="1">
      <c r="B118" s="42"/>
      <c r="C118" s="204" t="s">
        <v>185</v>
      </c>
      <c r="D118" s="204" t="s">
        <v>156</v>
      </c>
      <c r="E118" s="205" t="s">
        <v>421</v>
      </c>
      <c r="F118" s="206" t="s">
        <v>422</v>
      </c>
      <c r="G118" s="207" t="s">
        <v>159</v>
      </c>
      <c r="H118" s="208">
        <v>8.82</v>
      </c>
      <c r="I118" s="209"/>
      <c r="J118" s="210">
        <f>ROUND(I118*H118,2)</f>
        <v>0</v>
      </c>
      <c r="K118" s="206" t="s">
        <v>160</v>
      </c>
      <c r="L118" s="62"/>
      <c r="M118" s="211" t="s">
        <v>21</v>
      </c>
      <c r="N118" s="212" t="s">
        <v>46</v>
      </c>
      <c r="O118" s="43"/>
      <c r="P118" s="213">
        <f>O118*H118</f>
        <v>0</v>
      </c>
      <c r="Q118" s="213">
        <v>8.0000000000000007E-5</v>
      </c>
      <c r="R118" s="213">
        <f>Q118*H118</f>
        <v>7.0560000000000013E-4</v>
      </c>
      <c r="S118" s="213">
        <v>0.25600000000000001</v>
      </c>
      <c r="T118" s="214">
        <f>S118*H118</f>
        <v>2.2579199999999999</v>
      </c>
      <c r="AR118" s="25" t="s">
        <v>161</v>
      </c>
      <c r="AT118" s="25" t="s">
        <v>156</v>
      </c>
      <c r="AU118" s="25" t="s">
        <v>83</v>
      </c>
      <c r="AY118" s="25" t="s">
        <v>154</v>
      </c>
      <c r="BE118" s="215">
        <f>IF(N118="základní",J118,0)</f>
        <v>0</v>
      </c>
      <c r="BF118" s="215">
        <f>IF(N118="snížená",J118,0)</f>
        <v>0</v>
      </c>
      <c r="BG118" s="215">
        <f>IF(N118="zákl. přenesená",J118,0)</f>
        <v>0</v>
      </c>
      <c r="BH118" s="215">
        <f>IF(N118="sníž. přenesená",J118,0)</f>
        <v>0</v>
      </c>
      <c r="BI118" s="215">
        <f>IF(N118="nulová",J118,0)</f>
        <v>0</v>
      </c>
      <c r="BJ118" s="25" t="s">
        <v>79</v>
      </c>
      <c r="BK118" s="215">
        <f>ROUND(I118*H118,2)</f>
        <v>0</v>
      </c>
      <c r="BL118" s="25" t="s">
        <v>161</v>
      </c>
      <c r="BM118" s="25" t="s">
        <v>423</v>
      </c>
    </row>
    <row r="119" spans="2:65" s="12" customFormat="1">
      <c r="B119" s="216"/>
      <c r="C119" s="217"/>
      <c r="D119" s="218" t="s">
        <v>163</v>
      </c>
      <c r="E119" s="219" t="s">
        <v>21</v>
      </c>
      <c r="F119" s="220" t="s">
        <v>424</v>
      </c>
      <c r="G119" s="217"/>
      <c r="H119" s="219" t="s">
        <v>21</v>
      </c>
      <c r="I119" s="221"/>
      <c r="J119" s="217"/>
      <c r="K119" s="217"/>
      <c r="L119" s="222"/>
      <c r="M119" s="223"/>
      <c r="N119" s="224"/>
      <c r="O119" s="224"/>
      <c r="P119" s="224"/>
      <c r="Q119" s="224"/>
      <c r="R119" s="224"/>
      <c r="S119" s="224"/>
      <c r="T119" s="225"/>
      <c r="AT119" s="226" t="s">
        <v>163</v>
      </c>
      <c r="AU119" s="226" t="s">
        <v>83</v>
      </c>
      <c r="AV119" s="12" t="s">
        <v>79</v>
      </c>
      <c r="AW119" s="12" t="s">
        <v>38</v>
      </c>
      <c r="AX119" s="12" t="s">
        <v>75</v>
      </c>
      <c r="AY119" s="226" t="s">
        <v>154</v>
      </c>
    </row>
    <row r="120" spans="2:65" s="13" customFormat="1">
      <c r="B120" s="227"/>
      <c r="C120" s="228"/>
      <c r="D120" s="218" t="s">
        <v>163</v>
      </c>
      <c r="E120" s="229" t="s">
        <v>21</v>
      </c>
      <c r="F120" s="230" t="s">
        <v>425</v>
      </c>
      <c r="G120" s="228"/>
      <c r="H120" s="231">
        <v>8.82</v>
      </c>
      <c r="I120" s="232"/>
      <c r="J120" s="228"/>
      <c r="K120" s="228"/>
      <c r="L120" s="233"/>
      <c r="M120" s="234"/>
      <c r="N120" s="235"/>
      <c r="O120" s="235"/>
      <c r="P120" s="235"/>
      <c r="Q120" s="235"/>
      <c r="R120" s="235"/>
      <c r="S120" s="235"/>
      <c r="T120" s="236"/>
      <c r="AT120" s="237" t="s">
        <v>163</v>
      </c>
      <c r="AU120" s="237" t="s">
        <v>83</v>
      </c>
      <c r="AV120" s="13" t="s">
        <v>83</v>
      </c>
      <c r="AW120" s="13" t="s">
        <v>38</v>
      </c>
      <c r="AX120" s="13" t="s">
        <v>79</v>
      </c>
      <c r="AY120" s="237" t="s">
        <v>154</v>
      </c>
    </row>
    <row r="121" spans="2:65" s="1" customFormat="1" ht="25.5" customHeight="1">
      <c r="B121" s="42"/>
      <c r="C121" s="204" t="s">
        <v>190</v>
      </c>
      <c r="D121" s="204" t="s">
        <v>156</v>
      </c>
      <c r="E121" s="205" t="s">
        <v>196</v>
      </c>
      <c r="F121" s="206" t="s">
        <v>197</v>
      </c>
      <c r="G121" s="207" t="s">
        <v>159</v>
      </c>
      <c r="H121" s="208">
        <v>21.1</v>
      </c>
      <c r="I121" s="209"/>
      <c r="J121" s="210">
        <f>ROUND(I121*H121,2)</f>
        <v>0</v>
      </c>
      <c r="K121" s="206" t="s">
        <v>21</v>
      </c>
      <c r="L121" s="62"/>
      <c r="M121" s="211" t="s">
        <v>21</v>
      </c>
      <c r="N121" s="212" t="s">
        <v>46</v>
      </c>
      <c r="O121" s="43"/>
      <c r="P121" s="213">
        <f>O121*H121</f>
        <v>0</v>
      </c>
      <c r="Q121" s="213">
        <v>8.0000000000000007E-5</v>
      </c>
      <c r="R121" s="213">
        <f>Q121*H121</f>
        <v>1.6880000000000003E-3</v>
      </c>
      <c r="S121" s="213">
        <v>0.25600000000000001</v>
      </c>
      <c r="T121" s="214">
        <f>S121*H121</f>
        <v>5.4016000000000002</v>
      </c>
      <c r="AR121" s="25" t="s">
        <v>161</v>
      </c>
      <c r="AT121" s="25" t="s">
        <v>156</v>
      </c>
      <c r="AU121" s="25" t="s">
        <v>83</v>
      </c>
      <c r="AY121" s="25" t="s">
        <v>154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25" t="s">
        <v>79</v>
      </c>
      <c r="BK121" s="215">
        <f>ROUND(I121*H121,2)</f>
        <v>0</v>
      </c>
      <c r="BL121" s="25" t="s">
        <v>161</v>
      </c>
      <c r="BM121" s="25" t="s">
        <v>426</v>
      </c>
    </row>
    <row r="122" spans="2:65" s="12" customFormat="1">
      <c r="B122" s="216"/>
      <c r="C122" s="217"/>
      <c r="D122" s="218" t="s">
        <v>163</v>
      </c>
      <c r="E122" s="219" t="s">
        <v>21</v>
      </c>
      <c r="F122" s="220" t="s">
        <v>199</v>
      </c>
      <c r="G122" s="217"/>
      <c r="H122" s="219" t="s">
        <v>21</v>
      </c>
      <c r="I122" s="221"/>
      <c r="J122" s="217"/>
      <c r="K122" s="217"/>
      <c r="L122" s="222"/>
      <c r="M122" s="223"/>
      <c r="N122" s="224"/>
      <c r="O122" s="224"/>
      <c r="P122" s="224"/>
      <c r="Q122" s="224"/>
      <c r="R122" s="224"/>
      <c r="S122" s="224"/>
      <c r="T122" s="225"/>
      <c r="AT122" s="226" t="s">
        <v>163</v>
      </c>
      <c r="AU122" s="226" t="s">
        <v>83</v>
      </c>
      <c r="AV122" s="12" t="s">
        <v>79</v>
      </c>
      <c r="AW122" s="12" t="s">
        <v>38</v>
      </c>
      <c r="AX122" s="12" t="s">
        <v>75</v>
      </c>
      <c r="AY122" s="226" t="s">
        <v>154</v>
      </c>
    </row>
    <row r="123" spans="2:65" s="13" customFormat="1">
      <c r="B123" s="227"/>
      <c r="C123" s="228"/>
      <c r="D123" s="218" t="s">
        <v>163</v>
      </c>
      <c r="E123" s="229" t="s">
        <v>21</v>
      </c>
      <c r="F123" s="230" t="s">
        <v>427</v>
      </c>
      <c r="G123" s="228"/>
      <c r="H123" s="231">
        <v>21.1</v>
      </c>
      <c r="I123" s="232"/>
      <c r="J123" s="228"/>
      <c r="K123" s="228"/>
      <c r="L123" s="233"/>
      <c r="M123" s="234"/>
      <c r="N123" s="235"/>
      <c r="O123" s="235"/>
      <c r="P123" s="235"/>
      <c r="Q123" s="235"/>
      <c r="R123" s="235"/>
      <c r="S123" s="235"/>
      <c r="T123" s="236"/>
      <c r="AT123" s="237" t="s">
        <v>163</v>
      </c>
      <c r="AU123" s="237" t="s">
        <v>83</v>
      </c>
      <c r="AV123" s="13" t="s">
        <v>83</v>
      </c>
      <c r="AW123" s="13" t="s">
        <v>38</v>
      </c>
      <c r="AX123" s="13" t="s">
        <v>79</v>
      </c>
      <c r="AY123" s="237" t="s">
        <v>154</v>
      </c>
    </row>
    <row r="124" spans="2:65" s="1" customFormat="1" ht="38.25" customHeight="1">
      <c r="B124" s="42"/>
      <c r="C124" s="204" t="s">
        <v>195</v>
      </c>
      <c r="D124" s="204" t="s">
        <v>156</v>
      </c>
      <c r="E124" s="205" t="s">
        <v>202</v>
      </c>
      <c r="F124" s="206" t="s">
        <v>203</v>
      </c>
      <c r="G124" s="207" t="s">
        <v>204</v>
      </c>
      <c r="H124" s="208">
        <v>15.6</v>
      </c>
      <c r="I124" s="209"/>
      <c r="J124" s="210">
        <f>ROUND(I124*H124,2)</f>
        <v>0</v>
      </c>
      <c r="K124" s="206" t="s">
        <v>160</v>
      </c>
      <c r="L124" s="62"/>
      <c r="M124" s="211" t="s">
        <v>21</v>
      </c>
      <c r="N124" s="212" t="s">
        <v>46</v>
      </c>
      <c r="O124" s="43"/>
      <c r="P124" s="213">
        <f>O124*H124</f>
        <v>0</v>
      </c>
      <c r="Q124" s="213">
        <v>0</v>
      </c>
      <c r="R124" s="213">
        <f>Q124*H124</f>
        <v>0</v>
      </c>
      <c r="S124" s="213">
        <v>0.28999999999999998</v>
      </c>
      <c r="T124" s="214">
        <f>S124*H124</f>
        <v>4.524</v>
      </c>
      <c r="AR124" s="25" t="s">
        <v>161</v>
      </c>
      <c r="AT124" s="25" t="s">
        <v>156</v>
      </c>
      <c r="AU124" s="25" t="s">
        <v>83</v>
      </c>
      <c r="AY124" s="25" t="s">
        <v>154</v>
      </c>
      <c r="BE124" s="215">
        <f>IF(N124="základní",J124,0)</f>
        <v>0</v>
      </c>
      <c r="BF124" s="215">
        <f>IF(N124="snížená",J124,0)</f>
        <v>0</v>
      </c>
      <c r="BG124" s="215">
        <f>IF(N124="zákl. přenesená",J124,0)</f>
        <v>0</v>
      </c>
      <c r="BH124" s="215">
        <f>IF(N124="sníž. přenesená",J124,0)</f>
        <v>0</v>
      </c>
      <c r="BI124" s="215">
        <f>IF(N124="nulová",J124,0)</f>
        <v>0</v>
      </c>
      <c r="BJ124" s="25" t="s">
        <v>79</v>
      </c>
      <c r="BK124" s="215">
        <f>ROUND(I124*H124,2)</f>
        <v>0</v>
      </c>
      <c r="BL124" s="25" t="s">
        <v>161</v>
      </c>
      <c r="BM124" s="25" t="s">
        <v>428</v>
      </c>
    </row>
    <row r="125" spans="2:65" s="12" customFormat="1">
      <c r="B125" s="216"/>
      <c r="C125" s="217"/>
      <c r="D125" s="218" t="s">
        <v>163</v>
      </c>
      <c r="E125" s="219" t="s">
        <v>21</v>
      </c>
      <c r="F125" s="220" t="s">
        <v>429</v>
      </c>
      <c r="G125" s="217"/>
      <c r="H125" s="219" t="s">
        <v>21</v>
      </c>
      <c r="I125" s="221"/>
      <c r="J125" s="217"/>
      <c r="K125" s="217"/>
      <c r="L125" s="222"/>
      <c r="M125" s="223"/>
      <c r="N125" s="224"/>
      <c r="O125" s="224"/>
      <c r="P125" s="224"/>
      <c r="Q125" s="224"/>
      <c r="R125" s="224"/>
      <c r="S125" s="224"/>
      <c r="T125" s="225"/>
      <c r="AT125" s="226" t="s">
        <v>163</v>
      </c>
      <c r="AU125" s="226" t="s">
        <v>83</v>
      </c>
      <c r="AV125" s="12" t="s">
        <v>79</v>
      </c>
      <c r="AW125" s="12" t="s">
        <v>38</v>
      </c>
      <c r="AX125" s="12" t="s">
        <v>75</v>
      </c>
      <c r="AY125" s="226" t="s">
        <v>154</v>
      </c>
    </row>
    <row r="126" spans="2:65" s="13" customFormat="1">
      <c r="B126" s="227"/>
      <c r="C126" s="228"/>
      <c r="D126" s="218" t="s">
        <v>163</v>
      </c>
      <c r="E126" s="229" t="s">
        <v>21</v>
      </c>
      <c r="F126" s="230" t="s">
        <v>430</v>
      </c>
      <c r="G126" s="228"/>
      <c r="H126" s="231">
        <v>15.6</v>
      </c>
      <c r="I126" s="232"/>
      <c r="J126" s="228"/>
      <c r="K126" s="228"/>
      <c r="L126" s="233"/>
      <c r="M126" s="234"/>
      <c r="N126" s="235"/>
      <c r="O126" s="235"/>
      <c r="P126" s="235"/>
      <c r="Q126" s="235"/>
      <c r="R126" s="235"/>
      <c r="S126" s="235"/>
      <c r="T126" s="236"/>
      <c r="AT126" s="237" t="s">
        <v>163</v>
      </c>
      <c r="AU126" s="237" t="s">
        <v>83</v>
      </c>
      <c r="AV126" s="13" t="s">
        <v>83</v>
      </c>
      <c r="AW126" s="13" t="s">
        <v>38</v>
      </c>
      <c r="AX126" s="13" t="s">
        <v>79</v>
      </c>
      <c r="AY126" s="237" t="s">
        <v>154</v>
      </c>
    </row>
    <row r="127" spans="2:65" s="1" customFormat="1" ht="25.5" customHeight="1">
      <c r="B127" s="42"/>
      <c r="C127" s="204" t="s">
        <v>201</v>
      </c>
      <c r="D127" s="204" t="s">
        <v>156</v>
      </c>
      <c r="E127" s="205" t="s">
        <v>231</v>
      </c>
      <c r="F127" s="206" t="s">
        <v>232</v>
      </c>
      <c r="G127" s="207" t="s">
        <v>216</v>
      </c>
      <c r="H127" s="208">
        <v>13.895</v>
      </c>
      <c r="I127" s="209"/>
      <c r="J127" s="210">
        <f>ROUND(I127*H127,2)</f>
        <v>0</v>
      </c>
      <c r="K127" s="206" t="s">
        <v>160</v>
      </c>
      <c r="L127" s="62"/>
      <c r="M127" s="211" t="s">
        <v>21</v>
      </c>
      <c r="N127" s="212" t="s">
        <v>46</v>
      </c>
      <c r="O127" s="43"/>
      <c r="P127" s="213">
        <f>O127*H127</f>
        <v>0</v>
      </c>
      <c r="Q127" s="213">
        <v>0</v>
      </c>
      <c r="R127" s="213">
        <f>Q127*H127</f>
        <v>0</v>
      </c>
      <c r="S127" s="213">
        <v>0</v>
      </c>
      <c r="T127" s="214">
        <f>S127*H127</f>
        <v>0</v>
      </c>
      <c r="AR127" s="25" t="s">
        <v>161</v>
      </c>
      <c r="AT127" s="25" t="s">
        <v>156</v>
      </c>
      <c r="AU127" s="25" t="s">
        <v>83</v>
      </c>
      <c r="AY127" s="25" t="s">
        <v>154</v>
      </c>
      <c r="BE127" s="215">
        <f>IF(N127="základní",J127,0)</f>
        <v>0</v>
      </c>
      <c r="BF127" s="215">
        <f>IF(N127="snížená",J127,0)</f>
        <v>0</v>
      </c>
      <c r="BG127" s="215">
        <f>IF(N127="zákl. přenesená",J127,0)</f>
        <v>0</v>
      </c>
      <c r="BH127" s="215">
        <f>IF(N127="sníž. přenesená",J127,0)</f>
        <v>0</v>
      </c>
      <c r="BI127" s="215">
        <f>IF(N127="nulová",J127,0)</f>
        <v>0</v>
      </c>
      <c r="BJ127" s="25" t="s">
        <v>79</v>
      </c>
      <c r="BK127" s="215">
        <f>ROUND(I127*H127,2)</f>
        <v>0</v>
      </c>
      <c r="BL127" s="25" t="s">
        <v>161</v>
      </c>
      <c r="BM127" s="25" t="s">
        <v>431</v>
      </c>
    </row>
    <row r="128" spans="2:65" s="12" customFormat="1">
      <c r="B128" s="216"/>
      <c r="C128" s="217"/>
      <c r="D128" s="218" t="s">
        <v>163</v>
      </c>
      <c r="E128" s="219" t="s">
        <v>21</v>
      </c>
      <c r="F128" s="220" t="s">
        <v>234</v>
      </c>
      <c r="G128" s="217"/>
      <c r="H128" s="219" t="s">
        <v>21</v>
      </c>
      <c r="I128" s="221"/>
      <c r="J128" s="217"/>
      <c r="K128" s="217"/>
      <c r="L128" s="222"/>
      <c r="M128" s="223"/>
      <c r="N128" s="224"/>
      <c r="O128" s="224"/>
      <c r="P128" s="224"/>
      <c r="Q128" s="224"/>
      <c r="R128" s="224"/>
      <c r="S128" s="224"/>
      <c r="T128" s="225"/>
      <c r="AT128" s="226" t="s">
        <v>163</v>
      </c>
      <c r="AU128" s="226" t="s">
        <v>83</v>
      </c>
      <c r="AV128" s="12" t="s">
        <v>79</v>
      </c>
      <c r="AW128" s="12" t="s">
        <v>38</v>
      </c>
      <c r="AX128" s="12" t="s">
        <v>75</v>
      </c>
      <c r="AY128" s="226" t="s">
        <v>154</v>
      </c>
    </row>
    <row r="129" spans="2:65" s="13" customFormat="1">
      <c r="B129" s="227"/>
      <c r="C129" s="228"/>
      <c r="D129" s="218" t="s">
        <v>163</v>
      </c>
      <c r="E129" s="229" t="s">
        <v>21</v>
      </c>
      <c r="F129" s="230" t="s">
        <v>432</v>
      </c>
      <c r="G129" s="228"/>
      <c r="H129" s="231">
        <v>13.895</v>
      </c>
      <c r="I129" s="232"/>
      <c r="J129" s="228"/>
      <c r="K129" s="228"/>
      <c r="L129" s="233"/>
      <c r="M129" s="234"/>
      <c r="N129" s="235"/>
      <c r="O129" s="235"/>
      <c r="P129" s="235"/>
      <c r="Q129" s="235"/>
      <c r="R129" s="235"/>
      <c r="S129" s="235"/>
      <c r="T129" s="236"/>
      <c r="AT129" s="237" t="s">
        <v>163</v>
      </c>
      <c r="AU129" s="237" t="s">
        <v>83</v>
      </c>
      <c r="AV129" s="13" t="s">
        <v>83</v>
      </c>
      <c r="AW129" s="13" t="s">
        <v>38</v>
      </c>
      <c r="AX129" s="13" t="s">
        <v>79</v>
      </c>
      <c r="AY129" s="237" t="s">
        <v>154</v>
      </c>
    </row>
    <row r="130" spans="2:65" s="1" customFormat="1" ht="16.5" customHeight="1">
      <c r="B130" s="42"/>
      <c r="C130" s="260" t="s">
        <v>208</v>
      </c>
      <c r="D130" s="260" t="s">
        <v>245</v>
      </c>
      <c r="E130" s="261" t="s">
        <v>433</v>
      </c>
      <c r="F130" s="262" t="s">
        <v>434</v>
      </c>
      <c r="G130" s="263" t="s">
        <v>294</v>
      </c>
      <c r="H130" s="264">
        <v>22.788</v>
      </c>
      <c r="I130" s="265"/>
      <c r="J130" s="266">
        <f>ROUND(I130*H130,2)</f>
        <v>0</v>
      </c>
      <c r="K130" s="262" t="s">
        <v>160</v>
      </c>
      <c r="L130" s="267"/>
      <c r="M130" s="268" t="s">
        <v>21</v>
      </c>
      <c r="N130" s="269" t="s">
        <v>46</v>
      </c>
      <c r="O130" s="43"/>
      <c r="P130" s="213">
        <f>O130*H130</f>
        <v>0</v>
      </c>
      <c r="Q130" s="213">
        <v>1</v>
      </c>
      <c r="R130" s="213">
        <f>Q130*H130</f>
        <v>22.788</v>
      </c>
      <c r="S130" s="213">
        <v>0</v>
      </c>
      <c r="T130" s="214">
        <f>S130*H130</f>
        <v>0</v>
      </c>
      <c r="AR130" s="25" t="s">
        <v>201</v>
      </c>
      <c r="AT130" s="25" t="s">
        <v>245</v>
      </c>
      <c r="AU130" s="25" t="s">
        <v>83</v>
      </c>
      <c r="AY130" s="25" t="s">
        <v>154</v>
      </c>
      <c r="BE130" s="215">
        <f>IF(N130="základní",J130,0)</f>
        <v>0</v>
      </c>
      <c r="BF130" s="215">
        <f>IF(N130="snížená",J130,0)</f>
        <v>0</v>
      </c>
      <c r="BG130" s="215">
        <f>IF(N130="zákl. přenesená",J130,0)</f>
        <v>0</v>
      </c>
      <c r="BH130" s="215">
        <f>IF(N130="sníž. přenesená",J130,0)</f>
        <v>0</v>
      </c>
      <c r="BI130" s="215">
        <f>IF(N130="nulová",J130,0)</f>
        <v>0</v>
      </c>
      <c r="BJ130" s="25" t="s">
        <v>79</v>
      </c>
      <c r="BK130" s="215">
        <f>ROUND(I130*H130,2)</f>
        <v>0</v>
      </c>
      <c r="BL130" s="25" t="s">
        <v>161</v>
      </c>
      <c r="BM130" s="25" t="s">
        <v>435</v>
      </c>
    </row>
    <row r="131" spans="2:65" s="12" customFormat="1">
      <c r="B131" s="216"/>
      <c r="C131" s="217"/>
      <c r="D131" s="218" t="s">
        <v>163</v>
      </c>
      <c r="E131" s="219" t="s">
        <v>21</v>
      </c>
      <c r="F131" s="220" t="s">
        <v>234</v>
      </c>
      <c r="G131" s="217"/>
      <c r="H131" s="219" t="s">
        <v>21</v>
      </c>
      <c r="I131" s="221"/>
      <c r="J131" s="217"/>
      <c r="K131" s="217"/>
      <c r="L131" s="222"/>
      <c r="M131" s="223"/>
      <c r="N131" s="224"/>
      <c r="O131" s="224"/>
      <c r="P131" s="224"/>
      <c r="Q131" s="224"/>
      <c r="R131" s="224"/>
      <c r="S131" s="224"/>
      <c r="T131" s="225"/>
      <c r="AT131" s="226" t="s">
        <v>163</v>
      </c>
      <c r="AU131" s="226" t="s">
        <v>83</v>
      </c>
      <c r="AV131" s="12" t="s">
        <v>79</v>
      </c>
      <c r="AW131" s="12" t="s">
        <v>38</v>
      </c>
      <c r="AX131" s="12" t="s">
        <v>75</v>
      </c>
      <c r="AY131" s="226" t="s">
        <v>154</v>
      </c>
    </row>
    <row r="132" spans="2:65" s="13" customFormat="1">
      <c r="B132" s="227"/>
      <c r="C132" s="228"/>
      <c r="D132" s="218" t="s">
        <v>163</v>
      </c>
      <c r="E132" s="229" t="s">
        <v>21</v>
      </c>
      <c r="F132" s="230" t="s">
        <v>436</v>
      </c>
      <c r="G132" s="228"/>
      <c r="H132" s="231">
        <v>22.788</v>
      </c>
      <c r="I132" s="232"/>
      <c r="J132" s="228"/>
      <c r="K132" s="228"/>
      <c r="L132" s="233"/>
      <c r="M132" s="234"/>
      <c r="N132" s="235"/>
      <c r="O132" s="235"/>
      <c r="P132" s="235"/>
      <c r="Q132" s="235"/>
      <c r="R132" s="235"/>
      <c r="S132" s="235"/>
      <c r="T132" s="236"/>
      <c r="AT132" s="237" t="s">
        <v>163</v>
      </c>
      <c r="AU132" s="237" t="s">
        <v>83</v>
      </c>
      <c r="AV132" s="13" t="s">
        <v>83</v>
      </c>
      <c r="AW132" s="13" t="s">
        <v>38</v>
      </c>
      <c r="AX132" s="13" t="s">
        <v>79</v>
      </c>
      <c r="AY132" s="237" t="s">
        <v>154</v>
      </c>
    </row>
    <row r="133" spans="2:65" s="1" customFormat="1" ht="25.5" customHeight="1">
      <c r="B133" s="42"/>
      <c r="C133" s="204" t="s">
        <v>213</v>
      </c>
      <c r="D133" s="204" t="s">
        <v>156</v>
      </c>
      <c r="E133" s="205" t="s">
        <v>236</v>
      </c>
      <c r="F133" s="206" t="s">
        <v>237</v>
      </c>
      <c r="G133" s="207" t="s">
        <v>159</v>
      </c>
      <c r="H133" s="208">
        <v>39.700000000000003</v>
      </c>
      <c r="I133" s="209"/>
      <c r="J133" s="210">
        <f>ROUND(I133*H133,2)</f>
        <v>0</v>
      </c>
      <c r="K133" s="206" t="s">
        <v>160</v>
      </c>
      <c r="L133" s="62"/>
      <c r="M133" s="211" t="s">
        <v>21</v>
      </c>
      <c r="N133" s="212" t="s">
        <v>46</v>
      </c>
      <c r="O133" s="43"/>
      <c r="P133" s="213">
        <f>O133*H133</f>
        <v>0</v>
      </c>
      <c r="Q133" s="213">
        <v>0</v>
      </c>
      <c r="R133" s="213">
        <f>Q133*H133</f>
        <v>0</v>
      </c>
      <c r="S133" s="213">
        <v>0</v>
      </c>
      <c r="T133" s="214">
        <f>S133*H133</f>
        <v>0</v>
      </c>
      <c r="AR133" s="25" t="s">
        <v>161</v>
      </c>
      <c r="AT133" s="25" t="s">
        <v>156</v>
      </c>
      <c r="AU133" s="25" t="s">
        <v>83</v>
      </c>
      <c r="AY133" s="25" t="s">
        <v>154</v>
      </c>
      <c r="BE133" s="215">
        <f>IF(N133="základní",J133,0)</f>
        <v>0</v>
      </c>
      <c r="BF133" s="215">
        <f>IF(N133="snížená",J133,0)</f>
        <v>0</v>
      </c>
      <c r="BG133" s="215">
        <f>IF(N133="zákl. přenesená",J133,0)</f>
        <v>0</v>
      </c>
      <c r="BH133" s="215">
        <f>IF(N133="sníž. přenesená",J133,0)</f>
        <v>0</v>
      </c>
      <c r="BI133" s="215">
        <f>IF(N133="nulová",J133,0)</f>
        <v>0</v>
      </c>
      <c r="BJ133" s="25" t="s">
        <v>79</v>
      </c>
      <c r="BK133" s="215">
        <f>ROUND(I133*H133,2)</f>
        <v>0</v>
      </c>
      <c r="BL133" s="25" t="s">
        <v>161</v>
      </c>
      <c r="BM133" s="25" t="s">
        <v>437</v>
      </c>
    </row>
    <row r="134" spans="2:65" s="12" customFormat="1">
      <c r="B134" s="216"/>
      <c r="C134" s="217"/>
      <c r="D134" s="218" t="s">
        <v>163</v>
      </c>
      <c r="E134" s="219" t="s">
        <v>21</v>
      </c>
      <c r="F134" s="220" t="s">
        <v>239</v>
      </c>
      <c r="G134" s="217"/>
      <c r="H134" s="219" t="s">
        <v>21</v>
      </c>
      <c r="I134" s="221"/>
      <c r="J134" s="217"/>
      <c r="K134" s="217"/>
      <c r="L134" s="222"/>
      <c r="M134" s="223"/>
      <c r="N134" s="224"/>
      <c r="O134" s="224"/>
      <c r="P134" s="224"/>
      <c r="Q134" s="224"/>
      <c r="R134" s="224"/>
      <c r="S134" s="224"/>
      <c r="T134" s="225"/>
      <c r="AT134" s="226" t="s">
        <v>163</v>
      </c>
      <c r="AU134" s="226" t="s">
        <v>83</v>
      </c>
      <c r="AV134" s="12" t="s">
        <v>79</v>
      </c>
      <c r="AW134" s="12" t="s">
        <v>38</v>
      </c>
      <c r="AX134" s="12" t="s">
        <v>75</v>
      </c>
      <c r="AY134" s="226" t="s">
        <v>154</v>
      </c>
    </row>
    <row r="135" spans="2:65" s="13" customFormat="1">
      <c r="B135" s="227"/>
      <c r="C135" s="228"/>
      <c r="D135" s="218" t="s">
        <v>163</v>
      </c>
      <c r="E135" s="229" t="s">
        <v>21</v>
      </c>
      <c r="F135" s="230" t="s">
        <v>438</v>
      </c>
      <c r="G135" s="228"/>
      <c r="H135" s="231">
        <v>39.700000000000003</v>
      </c>
      <c r="I135" s="232"/>
      <c r="J135" s="228"/>
      <c r="K135" s="228"/>
      <c r="L135" s="233"/>
      <c r="M135" s="234"/>
      <c r="N135" s="235"/>
      <c r="O135" s="235"/>
      <c r="P135" s="235"/>
      <c r="Q135" s="235"/>
      <c r="R135" s="235"/>
      <c r="S135" s="235"/>
      <c r="T135" s="236"/>
      <c r="AT135" s="237" t="s">
        <v>163</v>
      </c>
      <c r="AU135" s="237" t="s">
        <v>83</v>
      </c>
      <c r="AV135" s="13" t="s">
        <v>83</v>
      </c>
      <c r="AW135" s="13" t="s">
        <v>38</v>
      </c>
      <c r="AX135" s="13" t="s">
        <v>79</v>
      </c>
      <c r="AY135" s="237" t="s">
        <v>154</v>
      </c>
    </row>
    <row r="136" spans="2:65" s="1" customFormat="1" ht="25.5" customHeight="1">
      <c r="B136" s="42"/>
      <c r="C136" s="204" t="s">
        <v>221</v>
      </c>
      <c r="D136" s="204" t="s">
        <v>156</v>
      </c>
      <c r="E136" s="205" t="s">
        <v>241</v>
      </c>
      <c r="F136" s="206" t="s">
        <v>242</v>
      </c>
      <c r="G136" s="207" t="s">
        <v>159</v>
      </c>
      <c r="H136" s="208">
        <v>39.700000000000003</v>
      </c>
      <c r="I136" s="209"/>
      <c r="J136" s="210">
        <f>ROUND(I136*H136,2)</f>
        <v>0</v>
      </c>
      <c r="K136" s="206" t="s">
        <v>160</v>
      </c>
      <c r="L136" s="62"/>
      <c r="M136" s="211" t="s">
        <v>21</v>
      </c>
      <c r="N136" s="212" t="s">
        <v>46</v>
      </c>
      <c r="O136" s="43"/>
      <c r="P136" s="213">
        <f>O136*H136</f>
        <v>0</v>
      </c>
      <c r="Q136" s="213">
        <v>0</v>
      </c>
      <c r="R136" s="213">
        <f>Q136*H136</f>
        <v>0</v>
      </c>
      <c r="S136" s="213">
        <v>0</v>
      </c>
      <c r="T136" s="214">
        <f>S136*H136</f>
        <v>0</v>
      </c>
      <c r="AR136" s="25" t="s">
        <v>161</v>
      </c>
      <c r="AT136" s="25" t="s">
        <v>156</v>
      </c>
      <c r="AU136" s="25" t="s">
        <v>83</v>
      </c>
      <c r="AY136" s="25" t="s">
        <v>154</v>
      </c>
      <c r="BE136" s="215">
        <f>IF(N136="základní",J136,0)</f>
        <v>0</v>
      </c>
      <c r="BF136" s="215">
        <f>IF(N136="snížená",J136,0)</f>
        <v>0</v>
      </c>
      <c r="BG136" s="215">
        <f>IF(N136="zákl. přenesená",J136,0)</f>
        <v>0</v>
      </c>
      <c r="BH136" s="215">
        <f>IF(N136="sníž. přenesená",J136,0)</f>
        <v>0</v>
      </c>
      <c r="BI136" s="215">
        <f>IF(N136="nulová",J136,0)</f>
        <v>0</v>
      </c>
      <c r="BJ136" s="25" t="s">
        <v>79</v>
      </c>
      <c r="BK136" s="215">
        <f>ROUND(I136*H136,2)</f>
        <v>0</v>
      </c>
      <c r="BL136" s="25" t="s">
        <v>161</v>
      </c>
      <c r="BM136" s="25" t="s">
        <v>439</v>
      </c>
    </row>
    <row r="137" spans="2:65" s="12" customFormat="1">
      <c r="B137" s="216"/>
      <c r="C137" s="217"/>
      <c r="D137" s="218" t="s">
        <v>163</v>
      </c>
      <c r="E137" s="219" t="s">
        <v>21</v>
      </c>
      <c r="F137" s="220" t="s">
        <v>239</v>
      </c>
      <c r="G137" s="217"/>
      <c r="H137" s="219" t="s">
        <v>21</v>
      </c>
      <c r="I137" s="221"/>
      <c r="J137" s="217"/>
      <c r="K137" s="217"/>
      <c r="L137" s="222"/>
      <c r="M137" s="223"/>
      <c r="N137" s="224"/>
      <c r="O137" s="224"/>
      <c r="P137" s="224"/>
      <c r="Q137" s="224"/>
      <c r="R137" s="224"/>
      <c r="S137" s="224"/>
      <c r="T137" s="225"/>
      <c r="AT137" s="226" t="s">
        <v>163</v>
      </c>
      <c r="AU137" s="226" t="s">
        <v>83</v>
      </c>
      <c r="AV137" s="12" t="s">
        <v>79</v>
      </c>
      <c r="AW137" s="12" t="s">
        <v>38</v>
      </c>
      <c r="AX137" s="12" t="s">
        <v>75</v>
      </c>
      <c r="AY137" s="226" t="s">
        <v>154</v>
      </c>
    </row>
    <row r="138" spans="2:65" s="13" customFormat="1">
      <c r="B138" s="227"/>
      <c r="C138" s="228"/>
      <c r="D138" s="218" t="s">
        <v>163</v>
      </c>
      <c r="E138" s="229" t="s">
        <v>21</v>
      </c>
      <c r="F138" s="230" t="s">
        <v>438</v>
      </c>
      <c r="G138" s="228"/>
      <c r="H138" s="231">
        <v>39.700000000000003</v>
      </c>
      <c r="I138" s="232"/>
      <c r="J138" s="228"/>
      <c r="K138" s="228"/>
      <c r="L138" s="233"/>
      <c r="M138" s="234"/>
      <c r="N138" s="235"/>
      <c r="O138" s="235"/>
      <c r="P138" s="235"/>
      <c r="Q138" s="235"/>
      <c r="R138" s="235"/>
      <c r="S138" s="235"/>
      <c r="T138" s="236"/>
      <c r="AT138" s="237" t="s">
        <v>163</v>
      </c>
      <c r="AU138" s="237" t="s">
        <v>83</v>
      </c>
      <c r="AV138" s="13" t="s">
        <v>83</v>
      </c>
      <c r="AW138" s="13" t="s">
        <v>38</v>
      </c>
      <c r="AX138" s="13" t="s">
        <v>79</v>
      </c>
      <c r="AY138" s="237" t="s">
        <v>154</v>
      </c>
    </row>
    <row r="139" spans="2:65" s="1" customFormat="1" ht="16.5" customHeight="1">
      <c r="B139" s="42"/>
      <c r="C139" s="260" t="s">
        <v>225</v>
      </c>
      <c r="D139" s="260" t="s">
        <v>245</v>
      </c>
      <c r="E139" s="261" t="s">
        <v>246</v>
      </c>
      <c r="F139" s="262" t="s">
        <v>247</v>
      </c>
      <c r="G139" s="263" t="s">
        <v>248</v>
      </c>
      <c r="H139" s="264">
        <v>0.59599999999999997</v>
      </c>
      <c r="I139" s="265"/>
      <c r="J139" s="266">
        <f>ROUND(I139*H139,2)</f>
        <v>0</v>
      </c>
      <c r="K139" s="262" t="s">
        <v>160</v>
      </c>
      <c r="L139" s="267"/>
      <c r="M139" s="268" t="s">
        <v>21</v>
      </c>
      <c r="N139" s="269" t="s">
        <v>46</v>
      </c>
      <c r="O139" s="43"/>
      <c r="P139" s="213">
        <f>O139*H139</f>
        <v>0</v>
      </c>
      <c r="Q139" s="213">
        <v>1E-3</v>
      </c>
      <c r="R139" s="213">
        <f>Q139*H139</f>
        <v>5.9599999999999996E-4</v>
      </c>
      <c r="S139" s="213">
        <v>0</v>
      </c>
      <c r="T139" s="214">
        <f>S139*H139</f>
        <v>0</v>
      </c>
      <c r="AR139" s="25" t="s">
        <v>201</v>
      </c>
      <c r="AT139" s="25" t="s">
        <v>245</v>
      </c>
      <c r="AU139" s="25" t="s">
        <v>83</v>
      </c>
      <c r="AY139" s="25" t="s">
        <v>154</v>
      </c>
      <c r="BE139" s="215">
        <f>IF(N139="základní",J139,0)</f>
        <v>0</v>
      </c>
      <c r="BF139" s="215">
        <f>IF(N139="snížená",J139,0)</f>
        <v>0</v>
      </c>
      <c r="BG139" s="215">
        <f>IF(N139="zákl. přenesená",J139,0)</f>
        <v>0</v>
      </c>
      <c r="BH139" s="215">
        <f>IF(N139="sníž. přenesená",J139,0)</f>
        <v>0</v>
      </c>
      <c r="BI139" s="215">
        <f>IF(N139="nulová",J139,0)</f>
        <v>0</v>
      </c>
      <c r="BJ139" s="25" t="s">
        <v>79</v>
      </c>
      <c r="BK139" s="215">
        <f>ROUND(I139*H139,2)</f>
        <v>0</v>
      </c>
      <c r="BL139" s="25" t="s">
        <v>161</v>
      </c>
      <c r="BM139" s="25" t="s">
        <v>440</v>
      </c>
    </row>
    <row r="140" spans="2:65" s="13" customFormat="1">
      <c r="B140" s="227"/>
      <c r="C140" s="228"/>
      <c r="D140" s="218" t="s">
        <v>163</v>
      </c>
      <c r="E140" s="228"/>
      <c r="F140" s="230" t="s">
        <v>441</v>
      </c>
      <c r="G140" s="228"/>
      <c r="H140" s="231">
        <v>0.59599999999999997</v>
      </c>
      <c r="I140" s="232"/>
      <c r="J140" s="228"/>
      <c r="K140" s="228"/>
      <c r="L140" s="233"/>
      <c r="M140" s="234"/>
      <c r="N140" s="235"/>
      <c r="O140" s="235"/>
      <c r="P140" s="235"/>
      <c r="Q140" s="235"/>
      <c r="R140" s="235"/>
      <c r="S140" s="235"/>
      <c r="T140" s="236"/>
      <c r="AT140" s="237" t="s">
        <v>163</v>
      </c>
      <c r="AU140" s="237" t="s">
        <v>83</v>
      </c>
      <c r="AV140" s="13" t="s">
        <v>83</v>
      </c>
      <c r="AW140" s="13" t="s">
        <v>6</v>
      </c>
      <c r="AX140" s="13" t="s">
        <v>79</v>
      </c>
      <c r="AY140" s="237" t="s">
        <v>154</v>
      </c>
    </row>
    <row r="141" spans="2:65" s="1" customFormat="1" ht="16.5" customHeight="1">
      <c r="B141" s="42"/>
      <c r="C141" s="204" t="s">
        <v>230</v>
      </c>
      <c r="D141" s="204" t="s">
        <v>156</v>
      </c>
      <c r="E141" s="205" t="s">
        <v>252</v>
      </c>
      <c r="F141" s="206" t="s">
        <v>253</v>
      </c>
      <c r="G141" s="207" t="s">
        <v>159</v>
      </c>
      <c r="H141" s="208">
        <v>39.700000000000003</v>
      </c>
      <c r="I141" s="209"/>
      <c r="J141" s="210">
        <f>ROUND(I141*H141,2)</f>
        <v>0</v>
      </c>
      <c r="K141" s="206" t="s">
        <v>160</v>
      </c>
      <c r="L141" s="62"/>
      <c r="M141" s="211" t="s">
        <v>21</v>
      </c>
      <c r="N141" s="212" t="s">
        <v>46</v>
      </c>
      <c r="O141" s="43"/>
      <c r="P141" s="213">
        <f>O141*H141</f>
        <v>0</v>
      </c>
      <c r="Q141" s="213">
        <v>0</v>
      </c>
      <c r="R141" s="213">
        <f>Q141*H141</f>
        <v>0</v>
      </c>
      <c r="S141" s="213">
        <v>0</v>
      </c>
      <c r="T141" s="214">
        <f>S141*H141</f>
        <v>0</v>
      </c>
      <c r="AR141" s="25" t="s">
        <v>161</v>
      </c>
      <c r="AT141" s="25" t="s">
        <v>156</v>
      </c>
      <c r="AU141" s="25" t="s">
        <v>83</v>
      </c>
      <c r="AY141" s="25" t="s">
        <v>154</v>
      </c>
      <c r="BE141" s="215">
        <f>IF(N141="základní",J141,0)</f>
        <v>0</v>
      </c>
      <c r="BF141" s="215">
        <f>IF(N141="snížená",J141,0)</f>
        <v>0</v>
      </c>
      <c r="BG141" s="215">
        <f>IF(N141="zákl. přenesená",J141,0)</f>
        <v>0</v>
      </c>
      <c r="BH141" s="215">
        <f>IF(N141="sníž. přenesená",J141,0)</f>
        <v>0</v>
      </c>
      <c r="BI141" s="215">
        <f>IF(N141="nulová",J141,0)</f>
        <v>0</v>
      </c>
      <c r="BJ141" s="25" t="s">
        <v>79</v>
      </c>
      <c r="BK141" s="215">
        <f>ROUND(I141*H141,2)</f>
        <v>0</v>
      </c>
      <c r="BL141" s="25" t="s">
        <v>161</v>
      </c>
      <c r="BM141" s="25" t="s">
        <v>442</v>
      </c>
    </row>
    <row r="142" spans="2:65" s="12" customFormat="1">
      <c r="B142" s="216"/>
      <c r="C142" s="217"/>
      <c r="D142" s="218" t="s">
        <v>163</v>
      </c>
      <c r="E142" s="219" t="s">
        <v>21</v>
      </c>
      <c r="F142" s="220" t="s">
        <v>443</v>
      </c>
      <c r="G142" s="217"/>
      <c r="H142" s="219" t="s">
        <v>21</v>
      </c>
      <c r="I142" s="221"/>
      <c r="J142" s="217"/>
      <c r="K142" s="217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163</v>
      </c>
      <c r="AU142" s="226" t="s">
        <v>83</v>
      </c>
      <c r="AV142" s="12" t="s">
        <v>79</v>
      </c>
      <c r="AW142" s="12" t="s">
        <v>38</v>
      </c>
      <c r="AX142" s="12" t="s">
        <v>75</v>
      </c>
      <c r="AY142" s="226" t="s">
        <v>154</v>
      </c>
    </row>
    <row r="143" spans="2:65" s="13" customFormat="1">
      <c r="B143" s="227"/>
      <c r="C143" s="228"/>
      <c r="D143" s="218" t="s">
        <v>163</v>
      </c>
      <c r="E143" s="229" t="s">
        <v>21</v>
      </c>
      <c r="F143" s="230" t="s">
        <v>438</v>
      </c>
      <c r="G143" s="228"/>
      <c r="H143" s="231">
        <v>39.700000000000003</v>
      </c>
      <c r="I143" s="232"/>
      <c r="J143" s="228"/>
      <c r="K143" s="228"/>
      <c r="L143" s="233"/>
      <c r="M143" s="234"/>
      <c r="N143" s="235"/>
      <c r="O143" s="235"/>
      <c r="P143" s="235"/>
      <c r="Q143" s="235"/>
      <c r="R143" s="235"/>
      <c r="S143" s="235"/>
      <c r="T143" s="236"/>
      <c r="AT143" s="237" t="s">
        <v>163</v>
      </c>
      <c r="AU143" s="237" t="s">
        <v>83</v>
      </c>
      <c r="AV143" s="13" t="s">
        <v>83</v>
      </c>
      <c r="AW143" s="13" t="s">
        <v>38</v>
      </c>
      <c r="AX143" s="13" t="s">
        <v>79</v>
      </c>
      <c r="AY143" s="237" t="s">
        <v>154</v>
      </c>
    </row>
    <row r="144" spans="2:65" s="11" customFormat="1" ht="29.85" customHeight="1">
      <c r="B144" s="188"/>
      <c r="C144" s="189"/>
      <c r="D144" s="190" t="s">
        <v>74</v>
      </c>
      <c r="E144" s="202" t="s">
        <v>161</v>
      </c>
      <c r="F144" s="202" t="s">
        <v>256</v>
      </c>
      <c r="G144" s="189"/>
      <c r="H144" s="189"/>
      <c r="I144" s="192"/>
      <c r="J144" s="203">
        <f>BK144</f>
        <v>0</v>
      </c>
      <c r="K144" s="189"/>
      <c r="L144" s="194"/>
      <c r="M144" s="195"/>
      <c r="N144" s="196"/>
      <c r="O144" s="196"/>
      <c r="P144" s="197">
        <f>SUM(P145:P147)</f>
        <v>0</v>
      </c>
      <c r="Q144" s="196"/>
      <c r="R144" s="197">
        <f>SUM(R145:R147)</f>
        <v>1.9043805000000003</v>
      </c>
      <c r="S144" s="196"/>
      <c r="T144" s="198">
        <f>SUM(T145:T147)</f>
        <v>0</v>
      </c>
      <c r="AR144" s="199" t="s">
        <v>79</v>
      </c>
      <c r="AT144" s="200" t="s">
        <v>74</v>
      </c>
      <c r="AU144" s="200" t="s">
        <v>79</v>
      </c>
      <c r="AY144" s="199" t="s">
        <v>154</v>
      </c>
      <c r="BK144" s="201">
        <f>SUM(BK145:BK147)</f>
        <v>0</v>
      </c>
    </row>
    <row r="145" spans="2:65" s="1" customFormat="1" ht="25.5" customHeight="1">
      <c r="B145" s="42"/>
      <c r="C145" s="204" t="s">
        <v>235</v>
      </c>
      <c r="D145" s="204" t="s">
        <v>156</v>
      </c>
      <c r="E145" s="205" t="s">
        <v>258</v>
      </c>
      <c r="F145" s="206" t="s">
        <v>259</v>
      </c>
      <c r="G145" s="207" t="s">
        <v>159</v>
      </c>
      <c r="H145" s="208">
        <v>10.55</v>
      </c>
      <c r="I145" s="209"/>
      <c r="J145" s="210">
        <f>ROUND(I145*H145,2)</f>
        <v>0</v>
      </c>
      <c r="K145" s="206" t="s">
        <v>160</v>
      </c>
      <c r="L145" s="62"/>
      <c r="M145" s="211" t="s">
        <v>21</v>
      </c>
      <c r="N145" s="212" t="s">
        <v>46</v>
      </c>
      <c r="O145" s="43"/>
      <c r="P145" s="213">
        <f>O145*H145</f>
        <v>0</v>
      </c>
      <c r="Q145" s="213">
        <v>0.18051</v>
      </c>
      <c r="R145" s="213">
        <f>Q145*H145</f>
        <v>1.9043805000000003</v>
      </c>
      <c r="S145" s="213">
        <v>0</v>
      </c>
      <c r="T145" s="214">
        <f>S145*H145</f>
        <v>0</v>
      </c>
      <c r="AR145" s="25" t="s">
        <v>161</v>
      </c>
      <c r="AT145" s="25" t="s">
        <v>156</v>
      </c>
      <c r="AU145" s="25" t="s">
        <v>83</v>
      </c>
      <c r="AY145" s="25" t="s">
        <v>154</v>
      </c>
      <c r="BE145" s="215">
        <f>IF(N145="základní",J145,0)</f>
        <v>0</v>
      </c>
      <c r="BF145" s="215">
        <f>IF(N145="snížená",J145,0)</f>
        <v>0</v>
      </c>
      <c r="BG145" s="215">
        <f>IF(N145="zákl. přenesená",J145,0)</f>
        <v>0</v>
      </c>
      <c r="BH145" s="215">
        <f>IF(N145="sníž. přenesená",J145,0)</f>
        <v>0</v>
      </c>
      <c r="BI145" s="215">
        <f>IF(N145="nulová",J145,0)</f>
        <v>0</v>
      </c>
      <c r="BJ145" s="25" t="s">
        <v>79</v>
      </c>
      <c r="BK145" s="215">
        <f>ROUND(I145*H145,2)</f>
        <v>0</v>
      </c>
      <c r="BL145" s="25" t="s">
        <v>161</v>
      </c>
      <c r="BM145" s="25" t="s">
        <v>444</v>
      </c>
    </row>
    <row r="146" spans="2:65" s="12" customFormat="1">
      <c r="B146" s="216"/>
      <c r="C146" s="217"/>
      <c r="D146" s="218" t="s">
        <v>163</v>
      </c>
      <c r="E146" s="219" t="s">
        <v>21</v>
      </c>
      <c r="F146" s="220" t="s">
        <v>261</v>
      </c>
      <c r="G146" s="217"/>
      <c r="H146" s="219" t="s">
        <v>21</v>
      </c>
      <c r="I146" s="221"/>
      <c r="J146" s="217"/>
      <c r="K146" s="217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163</v>
      </c>
      <c r="AU146" s="226" t="s">
        <v>83</v>
      </c>
      <c r="AV146" s="12" t="s">
        <v>79</v>
      </c>
      <c r="AW146" s="12" t="s">
        <v>38</v>
      </c>
      <c r="AX146" s="12" t="s">
        <v>75</v>
      </c>
      <c r="AY146" s="226" t="s">
        <v>154</v>
      </c>
    </row>
    <row r="147" spans="2:65" s="13" customFormat="1">
      <c r="B147" s="227"/>
      <c r="C147" s="228"/>
      <c r="D147" s="218" t="s">
        <v>163</v>
      </c>
      <c r="E147" s="229" t="s">
        <v>21</v>
      </c>
      <c r="F147" s="230" t="s">
        <v>445</v>
      </c>
      <c r="G147" s="228"/>
      <c r="H147" s="231">
        <v>10.55</v>
      </c>
      <c r="I147" s="232"/>
      <c r="J147" s="228"/>
      <c r="K147" s="228"/>
      <c r="L147" s="233"/>
      <c r="M147" s="234"/>
      <c r="N147" s="235"/>
      <c r="O147" s="235"/>
      <c r="P147" s="235"/>
      <c r="Q147" s="235"/>
      <c r="R147" s="235"/>
      <c r="S147" s="235"/>
      <c r="T147" s="236"/>
      <c r="AT147" s="237" t="s">
        <v>163</v>
      </c>
      <c r="AU147" s="237" t="s">
        <v>83</v>
      </c>
      <c r="AV147" s="13" t="s">
        <v>83</v>
      </c>
      <c r="AW147" s="13" t="s">
        <v>38</v>
      </c>
      <c r="AX147" s="13" t="s">
        <v>79</v>
      </c>
      <c r="AY147" s="237" t="s">
        <v>154</v>
      </c>
    </row>
    <row r="148" spans="2:65" s="11" customFormat="1" ht="29.85" customHeight="1">
      <c r="B148" s="188"/>
      <c r="C148" s="189"/>
      <c r="D148" s="190" t="s">
        <v>74</v>
      </c>
      <c r="E148" s="202" t="s">
        <v>185</v>
      </c>
      <c r="F148" s="202" t="s">
        <v>263</v>
      </c>
      <c r="G148" s="189"/>
      <c r="H148" s="189"/>
      <c r="I148" s="192"/>
      <c r="J148" s="203">
        <f>BK148</f>
        <v>0</v>
      </c>
      <c r="K148" s="189"/>
      <c r="L148" s="194"/>
      <c r="M148" s="195"/>
      <c r="N148" s="196"/>
      <c r="O148" s="196"/>
      <c r="P148" s="197">
        <f>SUM(P149:P180)</f>
        <v>0</v>
      </c>
      <c r="Q148" s="196"/>
      <c r="R148" s="197">
        <f>SUM(R149:R180)</f>
        <v>79.9139555</v>
      </c>
      <c r="S148" s="196"/>
      <c r="T148" s="198">
        <f>SUM(T149:T180)</f>
        <v>0</v>
      </c>
      <c r="AR148" s="199" t="s">
        <v>79</v>
      </c>
      <c r="AT148" s="200" t="s">
        <v>74</v>
      </c>
      <c r="AU148" s="200" t="s">
        <v>79</v>
      </c>
      <c r="AY148" s="199" t="s">
        <v>154</v>
      </c>
      <c r="BK148" s="201">
        <f>SUM(BK149:BK180)</f>
        <v>0</v>
      </c>
    </row>
    <row r="149" spans="2:65" s="1" customFormat="1" ht="25.5" customHeight="1">
      <c r="B149" s="42"/>
      <c r="C149" s="204" t="s">
        <v>10</v>
      </c>
      <c r="D149" s="204" t="s">
        <v>156</v>
      </c>
      <c r="E149" s="205" t="s">
        <v>265</v>
      </c>
      <c r="F149" s="206" t="s">
        <v>266</v>
      </c>
      <c r="G149" s="207" t="s">
        <v>159</v>
      </c>
      <c r="H149" s="208">
        <v>100.91800000000001</v>
      </c>
      <c r="I149" s="209"/>
      <c r="J149" s="210">
        <f>ROUND(I149*H149,2)</f>
        <v>0</v>
      </c>
      <c r="K149" s="206" t="s">
        <v>160</v>
      </c>
      <c r="L149" s="62"/>
      <c r="M149" s="211" t="s">
        <v>21</v>
      </c>
      <c r="N149" s="212" t="s">
        <v>46</v>
      </c>
      <c r="O149" s="43"/>
      <c r="P149" s="213">
        <f>O149*H149</f>
        <v>0</v>
      </c>
      <c r="Q149" s="213">
        <v>0.378</v>
      </c>
      <c r="R149" s="213">
        <f>Q149*H149</f>
        <v>38.147004000000003</v>
      </c>
      <c r="S149" s="213">
        <v>0</v>
      </c>
      <c r="T149" s="214">
        <f>S149*H149</f>
        <v>0</v>
      </c>
      <c r="AR149" s="25" t="s">
        <v>161</v>
      </c>
      <c r="AT149" s="25" t="s">
        <v>156</v>
      </c>
      <c r="AU149" s="25" t="s">
        <v>83</v>
      </c>
      <c r="AY149" s="25" t="s">
        <v>154</v>
      </c>
      <c r="BE149" s="215">
        <f>IF(N149="základní",J149,0)</f>
        <v>0</v>
      </c>
      <c r="BF149" s="215">
        <f>IF(N149="snížená",J149,0)</f>
        <v>0</v>
      </c>
      <c r="BG149" s="215">
        <f>IF(N149="zákl. přenesená",J149,0)</f>
        <v>0</v>
      </c>
      <c r="BH149" s="215">
        <f>IF(N149="sníž. přenesená",J149,0)</f>
        <v>0</v>
      </c>
      <c r="BI149" s="215">
        <f>IF(N149="nulová",J149,0)</f>
        <v>0</v>
      </c>
      <c r="BJ149" s="25" t="s">
        <v>79</v>
      </c>
      <c r="BK149" s="215">
        <f>ROUND(I149*H149,2)</f>
        <v>0</v>
      </c>
      <c r="BL149" s="25" t="s">
        <v>161</v>
      </c>
      <c r="BM149" s="25" t="s">
        <v>446</v>
      </c>
    </row>
    <row r="150" spans="2:65" s="13" customFormat="1">
      <c r="B150" s="227"/>
      <c r="C150" s="228"/>
      <c r="D150" s="218" t="s">
        <v>163</v>
      </c>
      <c r="E150" s="229" t="s">
        <v>21</v>
      </c>
      <c r="F150" s="230" t="s">
        <v>447</v>
      </c>
      <c r="G150" s="228"/>
      <c r="H150" s="231">
        <v>70.25</v>
      </c>
      <c r="I150" s="232"/>
      <c r="J150" s="228"/>
      <c r="K150" s="228"/>
      <c r="L150" s="233"/>
      <c r="M150" s="234"/>
      <c r="N150" s="235"/>
      <c r="O150" s="235"/>
      <c r="P150" s="235"/>
      <c r="Q150" s="235"/>
      <c r="R150" s="235"/>
      <c r="S150" s="235"/>
      <c r="T150" s="236"/>
      <c r="AT150" s="237" t="s">
        <v>163</v>
      </c>
      <c r="AU150" s="237" t="s">
        <v>83</v>
      </c>
      <c r="AV150" s="13" t="s">
        <v>83</v>
      </c>
      <c r="AW150" s="13" t="s">
        <v>38</v>
      </c>
      <c r="AX150" s="13" t="s">
        <v>75</v>
      </c>
      <c r="AY150" s="237" t="s">
        <v>154</v>
      </c>
    </row>
    <row r="151" spans="2:65" s="13" customFormat="1">
      <c r="B151" s="227"/>
      <c r="C151" s="228"/>
      <c r="D151" s="218" t="s">
        <v>163</v>
      </c>
      <c r="E151" s="229" t="s">
        <v>21</v>
      </c>
      <c r="F151" s="230" t="s">
        <v>414</v>
      </c>
      <c r="G151" s="228"/>
      <c r="H151" s="231">
        <v>30.667999999999999</v>
      </c>
      <c r="I151" s="232"/>
      <c r="J151" s="228"/>
      <c r="K151" s="228"/>
      <c r="L151" s="233"/>
      <c r="M151" s="234"/>
      <c r="N151" s="235"/>
      <c r="O151" s="235"/>
      <c r="P151" s="235"/>
      <c r="Q151" s="235"/>
      <c r="R151" s="235"/>
      <c r="S151" s="235"/>
      <c r="T151" s="236"/>
      <c r="AT151" s="237" t="s">
        <v>163</v>
      </c>
      <c r="AU151" s="237" t="s">
        <v>83</v>
      </c>
      <c r="AV151" s="13" t="s">
        <v>83</v>
      </c>
      <c r="AW151" s="13" t="s">
        <v>38</v>
      </c>
      <c r="AX151" s="13" t="s">
        <v>75</v>
      </c>
      <c r="AY151" s="237" t="s">
        <v>154</v>
      </c>
    </row>
    <row r="152" spans="2:65" s="15" customFormat="1">
      <c r="B152" s="249"/>
      <c r="C152" s="250"/>
      <c r="D152" s="218" t="s">
        <v>163</v>
      </c>
      <c r="E152" s="251" t="s">
        <v>21</v>
      </c>
      <c r="F152" s="252" t="s">
        <v>219</v>
      </c>
      <c r="G152" s="250"/>
      <c r="H152" s="253">
        <v>100.91800000000001</v>
      </c>
      <c r="I152" s="254"/>
      <c r="J152" s="250"/>
      <c r="K152" s="250"/>
      <c r="L152" s="255"/>
      <c r="M152" s="256"/>
      <c r="N152" s="257"/>
      <c r="O152" s="257"/>
      <c r="P152" s="257"/>
      <c r="Q152" s="257"/>
      <c r="R152" s="257"/>
      <c r="S152" s="257"/>
      <c r="T152" s="258"/>
      <c r="AT152" s="259" t="s">
        <v>163</v>
      </c>
      <c r="AU152" s="259" t="s">
        <v>83</v>
      </c>
      <c r="AV152" s="15" t="s">
        <v>161</v>
      </c>
      <c r="AW152" s="15" t="s">
        <v>38</v>
      </c>
      <c r="AX152" s="15" t="s">
        <v>79</v>
      </c>
      <c r="AY152" s="259" t="s">
        <v>154</v>
      </c>
    </row>
    <row r="153" spans="2:65" s="1" customFormat="1" ht="25.5" customHeight="1">
      <c r="B153" s="42"/>
      <c r="C153" s="204" t="s">
        <v>244</v>
      </c>
      <c r="D153" s="204" t="s">
        <v>156</v>
      </c>
      <c r="E153" s="205" t="s">
        <v>269</v>
      </c>
      <c r="F153" s="206" t="s">
        <v>270</v>
      </c>
      <c r="G153" s="207" t="s">
        <v>159</v>
      </c>
      <c r="H153" s="208">
        <v>100.91800000000001</v>
      </c>
      <c r="I153" s="209"/>
      <c r="J153" s="210">
        <f>ROUND(I153*H153,2)</f>
        <v>0</v>
      </c>
      <c r="K153" s="206" t="s">
        <v>160</v>
      </c>
      <c r="L153" s="62"/>
      <c r="M153" s="211" t="s">
        <v>21</v>
      </c>
      <c r="N153" s="212" t="s">
        <v>46</v>
      </c>
      <c r="O153" s="43"/>
      <c r="P153" s="213">
        <f>O153*H153</f>
        <v>0</v>
      </c>
      <c r="Q153" s="213">
        <v>0.114</v>
      </c>
      <c r="R153" s="213">
        <f>Q153*H153</f>
        <v>11.504652000000002</v>
      </c>
      <c r="S153" s="213">
        <v>0</v>
      </c>
      <c r="T153" s="214">
        <f>S153*H153</f>
        <v>0</v>
      </c>
      <c r="AR153" s="25" t="s">
        <v>161</v>
      </c>
      <c r="AT153" s="25" t="s">
        <v>156</v>
      </c>
      <c r="AU153" s="25" t="s">
        <v>83</v>
      </c>
      <c r="AY153" s="25" t="s">
        <v>154</v>
      </c>
      <c r="BE153" s="215">
        <f>IF(N153="základní",J153,0)</f>
        <v>0</v>
      </c>
      <c r="BF153" s="215">
        <f>IF(N153="snížená",J153,0)</f>
        <v>0</v>
      </c>
      <c r="BG153" s="215">
        <f>IF(N153="zákl. přenesená",J153,0)</f>
        <v>0</v>
      </c>
      <c r="BH153" s="215">
        <f>IF(N153="sníž. přenesená",J153,0)</f>
        <v>0</v>
      </c>
      <c r="BI153" s="215">
        <f>IF(N153="nulová",J153,0)</f>
        <v>0</v>
      </c>
      <c r="BJ153" s="25" t="s">
        <v>79</v>
      </c>
      <c r="BK153" s="215">
        <f>ROUND(I153*H153,2)</f>
        <v>0</v>
      </c>
      <c r="BL153" s="25" t="s">
        <v>161</v>
      </c>
      <c r="BM153" s="25" t="s">
        <v>448</v>
      </c>
    </row>
    <row r="154" spans="2:65" s="12" customFormat="1">
      <c r="B154" s="216"/>
      <c r="C154" s="217"/>
      <c r="D154" s="218" t="s">
        <v>163</v>
      </c>
      <c r="E154" s="219" t="s">
        <v>21</v>
      </c>
      <c r="F154" s="220" t="s">
        <v>449</v>
      </c>
      <c r="G154" s="217"/>
      <c r="H154" s="219" t="s">
        <v>21</v>
      </c>
      <c r="I154" s="221"/>
      <c r="J154" s="217"/>
      <c r="K154" s="217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163</v>
      </c>
      <c r="AU154" s="226" t="s">
        <v>83</v>
      </c>
      <c r="AV154" s="12" t="s">
        <v>79</v>
      </c>
      <c r="AW154" s="12" t="s">
        <v>38</v>
      </c>
      <c r="AX154" s="12" t="s">
        <v>75</v>
      </c>
      <c r="AY154" s="226" t="s">
        <v>154</v>
      </c>
    </row>
    <row r="155" spans="2:65" s="13" customFormat="1">
      <c r="B155" s="227"/>
      <c r="C155" s="228"/>
      <c r="D155" s="218" t="s">
        <v>163</v>
      </c>
      <c r="E155" s="229" t="s">
        <v>21</v>
      </c>
      <c r="F155" s="230" t="s">
        <v>447</v>
      </c>
      <c r="G155" s="228"/>
      <c r="H155" s="231">
        <v>70.25</v>
      </c>
      <c r="I155" s="232"/>
      <c r="J155" s="228"/>
      <c r="K155" s="228"/>
      <c r="L155" s="233"/>
      <c r="M155" s="234"/>
      <c r="N155" s="235"/>
      <c r="O155" s="235"/>
      <c r="P155" s="235"/>
      <c r="Q155" s="235"/>
      <c r="R155" s="235"/>
      <c r="S155" s="235"/>
      <c r="T155" s="236"/>
      <c r="AT155" s="237" t="s">
        <v>163</v>
      </c>
      <c r="AU155" s="237" t="s">
        <v>83</v>
      </c>
      <c r="AV155" s="13" t="s">
        <v>83</v>
      </c>
      <c r="AW155" s="13" t="s">
        <v>38</v>
      </c>
      <c r="AX155" s="13" t="s">
        <v>75</v>
      </c>
      <c r="AY155" s="237" t="s">
        <v>154</v>
      </c>
    </row>
    <row r="156" spans="2:65" s="13" customFormat="1">
      <c r="B156" s="227"/>
      <c r="C156" s="228"/>
      <c r="D156" s="218" t="s">
        <v>163</v>
      </c>
      <c r="E156" s="229" t="s">
        <v>21</v>
      </c>
      <c r="F156" s="230" t="s">
        <v>414</v>
      </c>
      <c r="G156" s="228"/>
      <c r="H156" s="231">
        <v>30.667999999999999</v>
      </c>
      <c r="I156" s="232"/>
      <c r="J156" s="228"/>
      <c r="K156" s="228"/>
      <c r="L156" s="233"/>
      <c r="M156" s="234"/>
      <c r="N156" s="235"/>
      <c r="O156" s="235"/>
      <c r="P156" s="235"/>
      <c r="Q156" s="235"/>
      <c r="R156" s="235"/>
      <c r="S156" s="235"/>
      <c r="T156" s="236"/>
      <c r="AT156" s="237" t="s">
        <v>163</v>
      </c>
      <c r="AU156" s="237" t="s">
        <v>83</v>
      </c>
      <c r="AV156" s="13" t="s">
        <v>83</v>
      </c>
      <c r="AW156" s="13" t="s">
        <v>38</v>
      </c>
      <c r="AX156" s="13" t="s">
        <v>75</v>
      </c>
      <c r="AY156" s="237" t="s">
        <v>154</v>
      </c>
    </row>
    <row r="157" spans="2:65" s="15" customFormat="1">
      <c r="B157" s="249"/>
      <c r="C157" s="250"/>
      <c r="D157" s="218" t="s">
        <v>163</v>
      </c>
      <c r="E157" s="251" t="s">
        <v>21</v>
      </c>
      <c r="F157" s="252" t="s">
        <v>219</v>
      </c>
      <c r="G157" s="250"/>
      <c r="H157" s="253">
        <v>100.91800000000001</v>
      </c>
      <c r="I157" s="254"/>
      <c r="J157" s="250"/>
      <c r="K157" s="250"/>
      <c r="L157" s="255"/>
      <c r="M157" s="256"/>
      <c r="N157" s="257"/>
      <c r="O157" s="257"/>
      <c r="P157" s="257"/>
      <c r="Q157" s="257"/>
      <c r="R157" s="257"/>
      <c r="S157" s="257"/>
      <c r="T157" s="258"/>
      <c r="AT157" s="259" t="s">
        <v>163</v>
      </c>
      <c r="AU157" s="259" t="s">
        <v>83</v>
      </c>
      <c r="AV157" s="15" t="s">
        <v>161</v>
      </c>
      <c r="AW157" s="15" t="s">
        <v>38</v>
      </c>
      <c r="AX157" s="15" t="s">
        <v>79</v>
      </c>
      <c r="AY157" s="259" t="s">
        <v>154</v>
      </c>
    </row>
    <row r="158" spans="2:65" s="1" customFormat="1" ht="25.5" customHeight="1">
      <c r="B158" s="42"/>
      <c r="C158" s="204" t="s">
        <v>251</v>
      </c>
      <c r="D158" s="204" t="s">
        <v>156</v>
      </c>
      <c r="E158" s="205" t="s">
        <v>274</v>
      </c>
      <c r="F158" s="206" t="s">
        <v>275</v>
      </c>
      <c r="G158" s="207" t="s">
        <v>159</v>
      </c>
      <c r="H158" s="208">
        <v>21.1</v>
      </c>
      <c r="I158" s="209"/>
      <c r="J158" s="210">
        <f>ROUND(I158*H158,2)</f>
        <v>0</v>
      </c>
      <c r="K158" s="206" t="s">
        <v>160</v>
      </c>
      <c r="L158" s="62"/>
      <c r="M158" s="211" t="s">
        <v>21</v>
      </c>
      <c r="N158" s="212" t="s">
        <v>46</v>
      </c>
      <c r="O158" s="43"/>
      <c r="P158" s="213">
        <f>O158*H158</f>
        <v>0</v>
      </c>
      <c r="Q158" s="213">
        <v>5.1000000000000004E-4</v>
      </c>
      <c r="R158" s="213">
        <f>Q158*H158</f>
        <v>1.0761000000000001E-2</v>
      </c>
      <c r="S158" s="213">
        <v>0</v>
      </c>
      <c r="T158" s="214">
        <f>S158*H158</f>
        <v>0</v>
      </c>
      <c r="AR158" s="25" t="s">
        <v>161</v>
      </c>
      <c r="AT158" s="25" t="s">
        <v>156</v>
      </c>
      <c r="AU158" s="25" t="s">
        <v>83</v>
      </c>
      <c r="AY158" s="25" t="s">
        <v>154</v>
      </c>
      <c r="BE158" s="215">
        <f>IF(N158="základní",J158,0)</f>
        <v>0</v>
      </c>
      <c r="BF158" s="215">
        <f>IF(N158="snížená",J158,0)</f>
        <v>0</v>
      </c>
      <c r="BG158" s="215">
        <f>IF(N158="zákl. přenesená",J158,0)</f>
        <v>0</v>
      </c>
      <c r="BH158" s="215">
        <f>IF(N158="sníž. přenesená",J158,0)</f>
        <v>0</v>
      </c>
      <c r="BI158" s="215">
        <f>IF(N158="nulová",J158,0)</f>
        <v>0</v>
      </c>
      <c r="BJ158" s="25" t="s">
        <v>79</v>
      </c>
      <c r="BK158" s="215">
        <f>ROUND(I158*H158,2)</f>
        <v>0</v>
      </c>
      <c r="BL158" s="25" t="s">
        <v>161</v>
      </c>
      <c r="BM158" s="25" t="s">
        <v>450</v>
      </c>
    </row>
    <row r="159" spans="2:65" s="13" customFormat="1">
      <c r="B159" s="227"/>
      <c r="C159" s="228"/>
      <c r="D159" s="218" t="s">
        <v>163</v>
      </c>
      <c r="E159" s="229" t="s">
        <v>21</v>
      </c>
      <c r="F159" s="230" t="s">
        <v>451</v>
      </c>
      <c r="G159" s="228"/>
      <c r="H159" s="231">
        <v>21.1</v>
      </c>
      <c r="I159" s="232"/>
      <c r="J159" s="228"/>
      <c r="K159" s="228"/>
      <c r="L159" s="233"/>
      <c r="M159" s="234"/>
      <c r="N159" s="235"/>
      <c r="O159" s="235"/>
      <c r="P159" s="235"/>
      <c r="Q159" s="235"/>
      <c r="R159" s="235"/>
      <c r="S159" s="235"/>
      <c r="T159" s="236"/>
      <c r="AT159" s="237" t="s">
        <v>163</v>
      </c>
      <c r="AU159" s="237" t="s">
        <v>83</v>
      </c>
      <c r="AV159" s="13" t="s">
        <v>83</v>
      </c>
      <c r="AW159" s="13" t="s">
        <v>38</v>
      </c>
      <c r="AX159" s="13" t="s">
        <v>79</v>
      </c>
      <c r="AY159" s="237" t="s">
        <v>154</v>
      </c>
    </row>
    <row r="160" spans="2:65" s="1" customFormat="1" ht="38.25" customHeight="1">
      <c r="B160" s="42"/>
      <c r="C160" s="204" t="s">
        <v>257</v>
      </c>
      <c r="D160" s="204" t="s">
        <v>156</v>
      </c>
      <c r="E160" s="205" t="s">
        <v>279</v>
      </c>
      <c r="F160" s="206" t="s">
        <v>280</v>
      </c>
      <c r="G160" s="207" t="s">
        <v>159</v>
      </c>
      <c r="H160" s="208">
        <v>10.55</v>
      </c>
      <c r="I160" s="209"/>
      <c r="J160" s="210">
        <f>ROUND(I160*H160,2)</f>
        <v>0</v>
      </c>
      <c r="K160" s="206" t="s">
        <v>160</v>
      </c>
      <c r="L160" s="62"/>
      <c r="M160" s="211" t="s">
        <v>21</v>
      </c>
      <c r="N160" s="212" t="s">
        <v>46</v>
      </c>
      <c r="O160" s="43"/>
      <c r="P160" s="213">
        <f>O160*H160</f>
        <v>0</v>
      </c>
      <c r="Q160" s="213">
        <v>0.12966</v>
      </c>
      <c r="R160" s="213">
        <f>Q160*H160</f>
        <v>1.3679130000000002</v>
      </c>
      <c r="S160" s="213">
        <v>0</v>
      </c>
      <c r="T160" s="214">
        <f>S160*H160</f>
        <v>0</v>
      </c>
      <c r="AR160" s="25" t="s">
        <v>161</v>
      </c>
      <c r="AT160" s="25" t="s">
        <v>156</v>
      </c>
      <c r="AU160" s="25" t="s">
        <v>83</v>
      </c>
      <c r="AY160" s="25" t="s">
        <v>154</v>
      </c>
      <c r="BE160" s="215">
        <f>IF(N160="základní",J160,0)</f>
        <v>0</v>
      </c>
      <c r="BF160" s="215">
        <f>IF(N160="snížená",J160,0)</f>
        <v>0</v>
      </c>
      <c r="BG160" s="215">
        <f>IF(N160="zákl. přenesená",J160,0)</f>
        <v>0</v>
      </c>
      <c r="BH160" s="215">
        <f>IF(N160="sníž. přenesená",J160,0)</f>
        <v>0</v>
      </c>
      <c r="BI160" s="215">
        <f>IF(N160="nulová",J160,0)</f>
        <v>0</v>
      </c>
      <c r="BJ160" s="25" t="s">
        <v>79</v>
      </c>
      <c r="BK160" s="215">
        <f>ROUND(I160*H160,2)</f>
        <v>0</v>
      </c>
      <c r="BL160" s="25" t="s">
        <v>161</v>
      </c>
      <c r="BM160" s="25" t="s">
        <v>452</v>
      </c>
    </row>
    <row r="161" spans="2:65" s="13" customFormat="1">
      <c r="B161" s="227"/>
      <c r="C161" s="228"/>
      <c r="D161" s="218" t="s">
        <v>163</v>
      </c>
      <c r="E161" s="229" t="s">
        <v>21</v>
      </c>
      <c r="F161" s="230" t="s">
        <v>445</v>
      </c>
      <c r="G161" s="228"/>
      <c r="H161" s="231">
        <v>10.55</v>
      </c>
      <c r="I161" s="232"/>
      <c r="J161" s="228"/>
      <c r="K161" s="228"/>
      <c r="L161" s="233"/>
      <c r="M161" s="234"/>
      <c r="N161" s="235"/>
      <c r="O161" s="235"/>
      <c r="P161" s="235"/>
      <c r="Q161" s="235"/>
      <c r="R161" s="235"/>
      <c r="S161" s="235"/>
      <c r="T161" s="236"/>
      <c r="AT161" s="237" t="s">
        <v>163</v>
      </c>
      <c r="AU161" s="237" t="s">
        <v>83</v>
      </c>
      <c r="AV161" s="13" t="s">
        <v>83</v>
      </c>
      <c r="AW161" s="13" t="s">
        <v>38</v>
      </c>
      <c r="AX161" s="13" t="s">
        <v>79</v>
      </c>
      <c r="AY161" s="237" t="s">
        <v>154</v>
      </c>
    </row>
    <row r="162" spans="2:65" s="1" customFormat="1" ht="25.5" customHeight="1">
      <c r="B162" s="42"/>
      <c r="C162" s="204" t="s">
        <v>264</v>
      </c>
      <c r="D162" s="204" t="s">
        <v>156</v>
      </c>
      <c r="E162" s="205" t="s">
        <v>283</v>
      </c>
      <c r="F162" s="206" t="s">
        <v>284</v>
      </c>
      <c r="G162" s="207" t="s">
        <v>159</v>
      </c>
      <c r="H162" s="208">
        <v>10.55</v>
      </c>
      <c r="I162" s="209"/>
      <c r="J162" s="210">
        <f>ROUND(I162*H162,2)</f>
        <v>0</v>
      </c>
      <c r="K162" s="206" t="s">
        <v>21</v>
      </c>
      <c r="L162" s="62"/>
      <c r="M162" s="211" t="s">
        <v>21</v>
      </c>
      <c r="N162" s="212" t="s">
        <v>46</v>
      </c>
      <c r="O162" s="43"/>
      <c r="P162" s="213">
        <f>O162*H162</f>
        <v>0</v>
      </c>
      <c r="Q162" s="213">
        <v>0.18151999999999999</v>
      </c>
      <c r="R162" s="213">
        <f>Q162*H162</f>
        <v>1.915036</v>
      </c>
      <c r="S162" s="213">
        <v>0</v>
      </c>
      <c r="T162" s="214">
        <f>S162*H162</f>
        <v>0</v>
      </c>
      <c r="AR162" s="25" t="s">
        <v>161</v>
      </c>
      <c r="AT162" s="25" t="s">
        <v>156</v>
      </c>
      <c r="AU162" s="25" t="s">
        <v>83</v>
      </c>
      <c r="AY162" s="25" t="s">
        <v>154</v>
      </c>
      <c r="BE162" s="215">
        <f>IF(N162="základní",J162,0)</f>
        <v>0</v>
      </c>
      <c r="BF162" s="215">
        <f>IF(N162="snížená",J162,0)</f>
        <v>0</v>
      </c>
      <c r="BG162" s="215">
        <f>IF(N162="zákl. přenesená",J162,0)</f>
        <v>0</v>
      </c>
      <c r="BH162" s="215">
        <f>IF(N162="sníž. přenesená",J162,0)</f>
        <v>0</v>
      </c>
      <c r="BI162" s="215">
        <f>IF(N162="nulová",J162,0)</f>
        <v>0</v>
      </c>
      <c r="BJ162" s="25" t="s">
        <v>79</v>
      </c>
      <c r="BK162" s="215">
        <f>ROUND(I162*H162,2)</f>
        <v>0</v>
      </c>
      <c r="BL162" s="25" t="s">
        <v>161</v>
      </c>
      <c r="BM162" s="25" t="s">
        <v>453</v>
      </c>
    </row>
    <row r="163" spans="2:65" s="13" customFormat="1">
      <c r="B163" s="227"/>
      <c r="C163" s="228"/>
      <c r="D163" s="218" t="s">
        <v>163</v>
      </c>
      <c r="E163" s="229" t="s">
        <v>21</v>
      </c>
      <c r="F163" s="230" t="s">
        <v>445</v>
      </c>
      <c r="G163" s="228"/>
      <c r="H163" s="231">
        <v>10.55</v>
      </c>
      <c r="I163" s="232"/>
      <c r="J163" s="228"/>
      <c r="K163" s="228"/>
      <c r="L163" s="233"/>
      <c r="M163" s="234"/>
      <c r="N163" s="235"/>
      <c r="O163" s="235"/>
      <c r="P163" s="235"/>
      <c r="Q163" s="235"/>
      <c r="R163" s="235"/>
      <c r="S163" s="235"/>
      <c r="T163" s="236"/>
      <c r="AT163" s="237" t="s">
        <v>163</v>
      </c>
      <c r="AU163" s="237" t="s">
        <v>83</v>
      </c>
      <c r="AV163" s="13" t="s">
        <v>83</v>
      </c>
      <c r="AW163" s="13" t="s">
        <v>38</v>
      </c>
      <c r="AX163" s="13" t="s">
        <v>79</v>
      </c>
      <c r="AY163" s="237" t="s">
        <v>154</v>
      </c>
    </row>
    <row r="164" spans="2:65" s="1" customFormat="1" ht="38.25" customHeight="1">
      <c r="B164" s="42"/>
      <c r="C164" s="204" t="s">
        <v>268</v>
      </c>
      <c r="D164" s="204" t="s">
        <v>156</v>
      </c>
      <c r="E164" s="205" t="s">
        <v>287</v>
      </c>
      <c r="F164" s="206" t="s">
        <v>288</v>
      </c>
      <c r="G164" s="207" t="s">
        <v>159</v>
      </c>
      <c r="H164" s="208">
        <v>10.55</v>
      </c>
      <c r="I164" s="209"/>
      <c r="J164" s="210">
        <f>ROUND(I164*H164,2)</f>
        <v>0</v>
      </c>
      <c r="K164" s="206" t="s">
        <v>160</v>
      </c>
      <c r="L164" s="62"/>
      <c r="M164" s="211" t="s">
        <v>21</v>
      </c>
      <c r="N164" s="212" t="s">
        <v>46</v>
      </c>
      <c r="O164" s="43"/>
      <c r="P164" s="213">
        <f>O164*H164</f>
        <v>0</v>
      </c>
      <c r="Q164" s="213">
        <v>0.19536000000000001</v>
      </c>
      <c r="R164" s="213">
        <f>Q164*H164</f>
        <v>2.061048</v>
      </c>
      <c r="S164" s="213">
        <v>0</v>
      </c>
      <c r="T164" s="214">
        <f>S164*H164</f>
        <v>0</v>
      </c>
      <c r="AR164" s="25" t="s">
        <v>161</v>
      </c>
      <c r="AT164" s="25" t="s">
        <v>156</v>
      </c>
      <c r="AU164" s="25" t="s">
        <v>83</v>
      </c>
      <c r="AY164" s="25" t="s">
        <v>154</v>
      </c>
      <c r="BE164" s="215">
        <f>IF(N164="základní",J164,0)</f>
        <v>0</v>
      </c>
      <c r="BF164" s="215">
        <f>IF(N164="snížená",J164,0)</f>
        <v>0</v>
      </c>
      <c r="BG164" s="215">
        <f>IF(N164="zákl. přenesená",J164,0)</f>
        <v>0</v>
      </c>
      <c r="BH164" s="215">
        <f>IF(N164="sníž. přenesená",J164,0)</f>
        <v>0</v>
      </c>
      <c r="BI164" s="215">
        <f>IF(N164="nulová",J164,0)</f>
        <v>0</v>
      </c>
      <c r="BJ164" s="25" t="s">
        <v>79</v>
      </c>
      <c r="BK164" s="215">
        <f>ROUND(I164*H164,2)</f>
        <v>0</v>
      </c>
      <c r="BL164" s="25" t="s">
        <v>161</v>
      </c>
      <c r="BM164" s="25" t="s">
        <v>454</v>
      </c>
    </row>
    <row r="165" spans="2:65" s="12" customFormat="1">
      <c r="B165" s="216"/>
      <c r="C165" s="217"/>
      <c r="D165" s="218" t="s">
        <v>163</v>
      </c>
      <c r="E165" s="219" t="s">
        <v>21</v>
      </c>
      <c r="F165" s="220" t="s">
        <v>290</v>
      </c>
      <c r="G165" s="217"/>
      <c r="H165" s="219" t="s">
        <v>21</v>
      </c>
      <c r="I165" s="221"/>
      <c r="J165" s="217"/>
      <c r="K165" s="217"/>
      <c r="L165" s="222"/>
      <c r="M165" s="223"/>
      <c r="N165" s="224"/>
      <c r="O165" s="224"/>
      <c r="P165" s="224"/>
      <c r="Q165" s="224"/>
      <c r="R165" s="224"/>
      <c r="S165" s="224"/>
      <c r="T165" s="225"/>
      <c r="AT165" s="226" t="s">
        <v>163</v>
      </c>
      <c r="AU165" s="226" t="s">
        <v>83</v>
      </c>
      <c r="AV165" s="12" t="s">
        <v>79</v>
      </c>
      <c r="AW165" s="12" t="s">
        <v>38</v>
      </c>
      <c r="AX165" s="12" t="s">
        <v>75</v>
      </c>
      <c r="AY165" s="226" t="s">
        <v>154</v>
      </c>
    </row>
    <row r="166" spans="2:65" s="13" customFormat="1">
      <c r="B166" s="227"/>
      <c r="C166" s="228"/>
      <c r="D166" s="218" t="s">
        <v>163</v>
      </c>
      <c r="E166" s="229" t="s">
        <v>21</v>
      </c>
      <c r="F166" s="230" t="s">
        <v>445</v>
      </c>
      <c r="G166" s="228"/>
      <c r="H166" s="231">
        <v>10.55</v>
      </c>
      <c r="I166" s="232"/>
      <c r="J166" s="228"/>
      <c r="K166" s="228"/>
      <c r="L166" s="233"/>
      <c r="M166" s="234"/>
      <c r="N166" s="235"/>
      <c r="O166" s="235"/>
      <c r="P166" s="235"/>
      <c r="Q166" s="235"/>
      <c r="R166" s="235"/>
      <c r="S166" s="235"/>
      <c r="T166" s="236"/>
      <c r="AT166" s="237" t="s">
        <v>163</v>
      </c>
      <c r="AU166" s="237" t="s">
        <v>83</v>
      </c>
      <c r="AV166" s="13" t="s">
        <v>83</v>
      </c>
      <c r="AW166" s="13" t="s">
        <v>38</v>
      </c>
      <c r="AX166" s="13" t="s">
        <v>79</v>
      </c>
      <c r="AY166" s="237" t="s">
        <v>154</v>
      </c>
    </row>
    <row r="167" spans="2:65" s="1" customFormat="1" ht="16.5" customHeight="1">
      <c r="B167" s="42"/>
      <c r="C167" s="260" t="s">
        <v>9</v>
      </c>
      <c r="D167" s="260" t="s">
        <v>245</v>
      </c>
      <c r="E167" s="261" t="s">
        <v>292</v>
      </c>
      <c r="F167" s="262" t="s">
        <v>293</v>
      </c>
      <c r="G167" s="263" t="s">
        <v>294</v>
      </c>
      <c r="H167" s="264">
        <v>2.11</v>
      </c>
      <c r="I167" s="265"/>
      <c r="J167" s="266">
        <f>ROUND(I167*H167,2)</f>
        <v>0</v>
      </c>
      <c r="K167" s="262" t="s">
        <v>160</v>
      </c>
      <c r="L167" s="267"/>
      <c r="M167" s="268" t="s">
        <v>21</v>
      </c>
      <c r="N167" s="269" t="s">
        <v>46</v>
      </c>
      <c r="O167" s="43"/>
      <c r="P167" s="213">
        <f>O167*H167</f>
        <v>0</v>
      </c>
      <c r="Q167" s="213">
        <v>1</v>
      </c>
      <c r="R167" s="213">
        <f>Q167*H167</f>
        <v>2.11</v>
      </c>
      <c r="S167" s="213">
        <v>0</v>
      </c>
      <c r="T167" s="214">
        <f>S167*H167</f>
        <v>0</v>
      </c>
      <c r="AR167" s="25" t="s">
        <v>201</v>
      </c>
      <c r="AT167" s="25" t="s">
        <v>245</v>
      </c>
      <c r="AU167" s="25" t="s">
        <v>83</v>
      </c>
      <c r="AY167" s="25" t="s">
        <v>154</v>
      </c>
      <c r="BE167" s="215">
        <f>IF(N167="základní",J167,0)</f>
        <v>0</v>
      </c>
      <c r="BF167" s="215">
        <f>IF(N167="snížená",J167,0)</f>
        <v>0</v>
      </c>
      <c r="BG167" s="215">
        <f>IF(N167="zákl. přenesená",J167,0)</f>
        <v>0</v>
      </c>
      <c r="BH167" s="215">
        <f>IF(N167="sníž. přenesená",J167,0)</f>
        <v>0</v>
      </c>
      <c r="BI167" s="215">
        <f>IF(N167="nulová",J167,0)</f>
        <v>0</v>
      </c>
      <c r="BJ167" s="25" t="s">
        <v>79</v>
      </c>
      <c r="BK167" s="215">
        <f>ROUND(I167*H167,2)</f>
        <v>0</v>
      </c>
      <c r="BL167" s="25" t="s">
        <v>161</v>
      </c>
      <c r="BM167" s="25" t="s">
        <v>455</v>
      </c>
    </row>
    <row r="168" spans="2:65" s="13" customFormat="1">
      <c r="B168" s="227"/>
      <c r="C168" s="228"/>
      <c r="D168" s="218" t="s">
        <v>163</v>
      </c>
      <c r="E168" s="228"/>
      <c r="F168" s="230" t="s">
        <v>456</v>
      </c>
      <c r="G168" s="228"/>
      <c r="H168" s="231">
        <v>2.11</v>
      </c>
      <c r="I168" s="232"/>
      <c r="J168" s="228"/>
      <c r="K168" s="228"/>
      <c r="L168" s="233"/>
      <c r="M168" s="234"/>
      <c r="N168" s="235"/>
      <c r="O168" s="235"/>
      <c r="P168" s="235"/>
      <c r="Q168" s="235"/>
      <c r="R168" s="235"/>
      <c r="S168" s="235"/>
      <c r="T168" s="236"/>
      <c r="AT168" s="237" t="s">
        <v>163</v>
      </c>
      <c r="AU168" s="237" t="s">
        <v>83</v>
      </c>
      <c r="AV168" s="13" t="s">
        <v>83</v>
      </c>
      <c r="AW168" s="13" t="s">
        <v>6</v>
      </c>
      <c r="AX168" s="13" t="s">
        <v>79</v>
      </c>
      <c r="AY168" s="237" t="s">
        <v>154</v>
      </c>
    </row>
    <row r="169" spans="2:65" s="1" customFormat="1" ht="51" customHeight="1">
      <c r="B169" s="42"/>
      <c r="C169" s="204" t="s">
        <v>278</v>
      </c>
      <c r="D169" s="204" t="s">
        <v>156</v>
      </c>
      <c r="E169" s="205" t="s">
        <v>298</v>
      </c>
      <c r="F169" s="206" t="s">
        <v>299</v>
      </c>
      <c r="G169" s="207" t="s">
        <v>159</v>
      </c>
      <c r="H169" s="208">
        <v>100.91800000000001</v>
      </c>
      <c r="I169" s="209"/>
      <c r="J169" s="210">
        <f>ROUND(I169*H169,2)</f>
        <v>0</v>
      </c>
      <c r="K169" s="206" t="s">
        <v>160</v>
      </c>
      <c r="L169" s="62"/>
      <c r="M169" s="211" t="s">
        <v>21</v>
      </c>
      <c r="N169" s="212" t="s">
        <v>46</v>
      </c>
      <c r="O169" s="43"/>
      <c r="P169" s="213">
        <f>O169*H169</f>
        <v>0</v>
      </c>
      <c r="Q169" s="213">
        <v>8.4250000000000005E-2</v>
      </c>
      <c r="R169" s="213">
        <f>Q169*H169</f>
        <v>8.5023415000000018</v>
      </c>
      <c r="S169" s="213">
        <v>0</v>
      </c>
      <c r="T169" s="214">
        <f>S169*H169</f>
        <v>0</v>
      </c>
      <c r="AR169" s="25" t="s">
        <v>161</v>
      </c>
      <c r="AT169" s="25" t="s">
        <v>156</v>
      </c>
      <c r="AU169" s="25" t="s">
        <v>83</v>
      </c>
      <c r="AY169" s="25" t="s">
        <v>154</v>
      </c>
      <c r="BE169" s="215">
        <f>IF(N169="základní",J169,0)</f>
        <v>0</v>
      </c>
      <c r="BF169" s="215">
        <f>IF(N169="snížená",J169,0)</f>
        <v>0</v>
      </c>
      <c r="BG169" s="215">
        <f>IF(N169="zákl. přenesená",J169,0)</f>
        <v>0</v>
      </c>
      <c r="BH169" s="215">
        <f>IF(N169="sníž. přenesená",J169,0)</f>
        <v>0</v>
      </c>
      <c r="BI169" s="215">
        <f>IF(N169="nulová",J169,0)</f>
        <v>0</v>
      </c>
      <c r="BJ169" s="25" t="s">
        <v>79</v>
      </c>
      <c r="BK169" s="215">
        <f>ROUND(I169*H169,2)</f>
        <v>0</v>
      </c>
      <c r="BL169" s="25" t="s">
        <v>161</v>
      </c>
      <c r="BM169" s="25" t="s">
        <v>457</v>
      </c>
    </row>
    <row r="170" spans="2:65" s="13" customFormat="1">
      <c r="B170" s="227"/>
      <c r="C170" s="228"/>
      <c r="D170" s="218" t="s">
        <v>163</v>
      </c>
      <c r="E170" s="229" t="s">
        <v>21</v>
      </c>
      <c r="F170" s="230" t="s">
        <v>447</v>
      </c>
      <c r="G170" s="228"/>
      <c r="H170" s="231">
        <v>70.25</v>
      </c>
      <c r="I170" s="232"/>
      <c r="J170" s="228"/>
      <c r="K170" s="228"/>
      <c r="L170" s="233"/>
      <c r="M170" s="234"/>
      <c r="N170" s="235"/>
      <c r="O170" s="235"/>
      <c r="P170" s="235"/>
      <c r="Q170" s="235"/>
      <c r="R170" s="235"/>
      <c r="S170" s="235"/>
      <c r="T170" s="236"/>
      <c r="AT170" s="237" t="s">
        <v>163</v>
      </c>
      <c r="AU170" s="237" t="s">
        <v>83</v>
      </c>
      <c r="AV170" s="13" t="s">
        <v>83</v>
      </c>
      <c r="AW170" s="13" t="s">
        <v>38</v>
      </c>
      <c r="AX170" s="13" t="s">
        <v>75</v>
      </c>
      <c r="AY170" s="237" t="s">
        <v>154</v>
      </c>
    </row>
    <row r="171" spans="2:65" s="13" customFormat="1">
      <c r="B171" s="227"/>
      <c r="C171" s="228"/>
      <c r="D171" s="218" t="s">
        <v>163</v>
      </c>
      <c r="E171" s="229" t="s">
        <v>21</v>
      </c>
      <c r="F171" s="230" t="s">
        <v>414</v>
      </c>
      <c r="G171" s="228"/>
      <c r="H171" s="231">
        <v>30.667999999999999</v>
      </c>
      <c r="I171" s="232"/>
      <c r="J171" s="228"/>
      <c r="K171" s="228"/>
      <c r="L171" s="233"/>
      <c r="M171" s="234"/>
      <c r="N171" s="235"/>
      <c r="O171" s="235"/>
      <c r="P171" s="235"/>
      <c r="Q171" s="235"/>
      <c r="R171" s="235"/>
      <c r="S171" s="235"/>
      <c r="T171" s="236"/>
      <c r="AT171" s="237" t="s">
        <v>163</v>
      </c>
      <c r="AU171" s="237" t="s">
        <v>83</v>
      </c>
      <c r="AV171" s="13" t="s">
        <v>83</v>
      </c>
      <c r="AW171" s="13" t="s">
        <v>38</v>
      </c>
      <c r="AX171" s="13" t="s">
        <v>75</v>
      </c>
      <c r="AY171" s="237" t="s">
        <v>154</v>
      </c>
    </row>
    <row r="172" spans="2:65" s="15" customFormat="1">
      <c r="B172" s="249"/>
      <c r="C172" s="250"/>
      <c r="D172" s="218" t="s">
        <v>163</v>
      </c>
      <c r="E172" s="251" t="s">
        <v>21</v>
      </c>
      <c r="F172" s="252" t="s">
        <v>219</v>
      </c>
      <c r="G172" s="250"/>
      <c r="H172" s="253">
        <v>100.91800000000001</v>
      </c>
      <c r="I172" s="254"/>
      <c r="J172" s="250"/>
      <c r="K172" s="250"/>
      <c r="L172" s="255"/>
      <c r="M172" s="256"/>
      <c r="N172" s="257"/>
      <c r="O172" s="257"/>
      <c r="P172" s="257"/>
      <c r="Q172" s="257"/>
      <c r="R172" s="257"/>
      <c r="S172" s="257"/>
      <c r="T172" s="258"/>
      <c r="AT172" s="259" t="s">
        <v>163</v>
      </c>
      <c r="AU172" s="259" t="s">
        <v>83</v>
      </c>
      <c r="AV172" s="15" t="s">
        <v>161</v>
      </c>
      <c r="AW172" s="15" t="s">
        <v>38</v>
      </c>
      <c r="AX172" s="15" t="s">
        <v>79</v>
      </c>
      <c r="AY172" s="259" t="s">
        <v>154</v>
      </c>
    </row>
    <row r="173" spans="2:65" s="1" customFormat="1" ht="16.5" customHeight="1">
      <c r="B173" s="42"/>
      <c r="C173" s="260" t="s">
        <v>282</v>
      </c>
      <c r="D173" s="260" t="s">
        <v>245</v>
      </c>
      <c r="E173" s="261" t="s">
        <v>302</v>
      </c>
      <c r="F173" s="262" t="s">
        <v>303</v>
      </c>
      <c r="G173" s="263" t="s">
        <v>159</v>
      </c>
      <c r="H173" s="264">
        <v>94.817999999999998</v>
      </c>
      <c r="I173" s="265"/>
      <c r="J173" s="266">
        <f>ROUND(I173*H173,2)</f>
        <v>0</v>
      </c>
      <c r="K173" s="262" t="s">
        <v>160</v>
      </c>
      <c r="L173" s="267"/>
      <c r="M173" s="268" t="s">
        <v>21</v>
      </c>
      <c r="N173" s="269" t="s">
        <v>46</v>
      </c>
      <c r="O173" s="43"/>
      <c r="P173" s="213">
        <f>O173*H173</f>
        <v>0</v>
      </c>
      <c r="Q173" s="213">
        <v>0.14000000000000001</v>
      </c>
      <c r="R173" s="213">
        <f>Q173*H173</f>
        <v>13.274520000000001</v>
      </c>
      <c r="S173" s="213">
        <v>0</v>
      </c>
      <c r="T173" s="214">
        <f>S173*H173</f>
        <v>0</v>
      </c>
      <c r="AR173" s="25" t="s">
        <v>201</v>
      </c>
      <c r="AT173" s="25" t="s">
        <v>245</v>
      </c>
      <c r="AU173" s="25" t="s">
        <v>83</v>
      </c>
      <c r="AY173" s="25" t="s">
        <v>154</v>
      </c>
      <c r="BE173" s="215">
        <f>IF(N173="základní",J173,0)</f>
        <v>0</v>
      </c>
      <c r="BF173" s="215">
        <f>IF(N173="snížená",J173,0)</f>
        <v>0</v>
      </c>
      <c r="BG173" s="215">
        <f>IF(N173="zákl. přenesená",J173,0)</f>
        <v>0</v>
      </c>
      <c r="BH173" s="215">
        <f>IF(N173="sníž. přenesená",J173,0)</f>
        <v>0</v>
      </c>
      <c r="BI173" s="215">
        <f>IF(N173="nulová",J173,0)</f>
        <v>0</v>
      </c>
      <c r="BJ173" s="25" t="s">
        <v>79</v>
      </c>
      <c r="BK173" s="215">
        <f>ROUND(I173*H173,2)</f>
        <v>0</v>
      </c>
      <c r="BL173" s="25" t="s">
        <v>161</v>
      </c>
      <c r="BM173" s="25" t="s">
        <v>458</v>
      </c>
    </row>
    <row r="174" spans="2:65" s="13" customFormat="1">
      <c r="B174" s="227"/>
      <c r="C174" s="228"/>
      <c r="D174" s="218" t="s">
        <v>163</v>
      </c>
      <c r="E174" s="229" t="s">
        <v>21</v>
      </c>
      <c r="F174" s="230" t="s">
        <v>459</v>
      </c>
      <c r="G174" s="228"/>
      <c r="H174" s="231">
        <v>94.817999999999998</v>
      </c>
      <c r="I174" s="232"/>
      <c r="J174" s="228"/>
      <c r="K174" s="228"/>
      <c r="L174" s="233"/>
      <c r="M174" s="234"/>
      <c r="N174" s="235"/>
      <c r="O174" s="235"/>
      <c r="P174" s="235"/>
      <c r="Q174" s="235"/>
      <c r="R174" s="235"/>
      <c r="S174" s="235"/>
      <c r="T174" s="236"/>
      <c r="AT174" s="237" t="s">
        <v>163</v>
      </c>
      <c r="AU174" s="237" t="s">
        <v>83</v>
      </c>
      <c r="AV174" s="13" t="s">
        <v>83</v>
      </c>
      <c r="AW174" s="13" t="s">
        <v>38</v>
      </c>
      <c r="AX174" s="13" t="s">
        <v>79</v>
      </c>
      <c r="AY174" s="237" t="s">
        <v>154</v>
      </c>
    </row>
    <row r="175" spans="2:65" s="1" customFormat="1" ht="16.5" customHeight="1">
      <c r="B175" s="42"/>
      <c r="C175" s="260" t="s">
        <v>286</v>
      </c>
      <c r="D175" s="260" t="s">
        <v>245</v>
      </c>
      <c r="E175" s="261" t="s">
        <v>307</v>
      </c>
      <c r="F175" s="262" t="s">
        <v>308</v>
      </c>
      <c r="G175" s="263" t="s">
        <v>159</v>
      </c>
      <c r="H175" s="264">
        <v>6.1</v>
      </c>
      <c r="I175" s="265"/>
      <c r="J175" s="266">
        <f>ROUND(I175*H175,2)</f>
        <v>0</v>
      </c>
      <c r="K175" s="262" t="s">
        <v>160</v>
      </c>
      <c r="L175" s="267"/>
      <c r="M175" s="268" t="s">
        <v>21</v>
      </c>
      <c r="N175" s="269" t="s">
        <v>46</v>
      </c>
      <c r="O175" s="43"/>
      <c r="P175" s="213">
        <f>O175*H175</f>
        <v>0</v>
      </c>
      <c r="Q175" s="213">
        <v>0.14000000000000001</v>
      </c>
      <c r="R175" s="213">
        <f>Q175*H175</f>
        <v>0.85399999999999998</v>
      </c>
      <c r="S175" s="213">
        <v>0</v>
      </c>
      <c r="T175" s="214">
        <f>S175*H175</f>
        <v>0</v>
      </c>
      <c r="AR175" s="25" t="s">
        <v>201</v>
      </c>
      <c r="AT175" s="25" t="s">
        <v>245</v>
      </c>
      <c r="AU175" s="25" t="s">
        <v>83</v>
      </c>
      <c r="AY175" s="25" t="s">
        <v>154</v>
      </c>
      <c r="BE175" s="215">
        <f>IF(N175="základní",J175,0)</f>
        <v>0</v>
      </c>
      <c r="BF175" s="215">
        <f>IF(N175="snížená",J175,0)</f>
        <v>0</v>
      </c>
      <c r="BG175" s="215">
        <f>IF(N175="zákl. přenesená",J175,0)</f>
        <v>0</v>
      </c>
      <c r="BH175" s="215">
        <f>IF(N175="sníž. přenesená",J175,0)</f>
        <v>0</v>
      </c>
      <c r="BI175" s="215">
        <f>IF(N175="nulová",J175,0)</f>
        <v>0</v>
      </c>
      <c r="BJ175" s="25" t="s">
        <v>79</v>
      </c>
      <c r="BK175" s="215">
        <f>ROUND(I175*H175,2)</f>
        <v>0</v>
      </c>
      <c r="BL175" s="25" t="s">
        <v>161</v>
      </c>
      <c r="BM175" s="25" t="s">
        <v>460</v>
      </c>
    </row>
    <row r="176" spans="2:65" s="13" customFormat="1">
      <c r="B176" s="227"/>
      <c r="C176" s="228"/>
      <c r="D176" s="218" t="s">
        <v>163</v>
      </c>
      <c r="E176" s="229" t="s">
        <v>21</v>
      </c>
      <c r="F176" s="230" t="s">
        <v>461</v>
      </c>
      <c r="G176" s="228"/>
      <c r="H176" s="231">
        <v>6.1</v>
      </c>
      <c r="I176" s="232"/>
      <c r="J176" s="228"/>
      <c r="K176" s="228"/>
      <c r="L176" s="233"/>
      <c r="M176" s="234"/>
      <c r="N176" s="235"/>
      <c r="O176" s="235"/>
      <c r="P176" s="235"/>
      <c r="Q176" s="235"/>
      <c r="R176" s="235"/>
      <c r="S176" s="235"/>
      <c r="T176" s="236"/>
      <c r="AT176" s="237" t="s">
        <v>163</v>
      </c>
      <c r="AU176" s="237" t="s">
        <v>83</v>
      </c>
      <c r="AV176" s="13" t="s">
        <v>83</v>
      </c>
      <c r="AW176" s="13" t="s">
        <v>38</v>
      </c>
      <c r="AX176" s="13" t="s">
        <v>79</v>
      </c>
      <c r="AY176" s="237" t="s">
        <v>154</v>
      </c>
    </row>
    <row r="177" spans="2:65" s="1" customFormat="1" ht="16.5" customHeight="1">
      <c r="B177" s="42"/>
      <c r="C177" s="204" t="s">
        <v>291</v>
      </c>
      <c r="D177" s="204" t="s">
        <v>156</v>
      </c>
      <c r="E177" s="205" t="s">
        <v>312</v>
      </c>
      <c r="F177" s="206" t="s">
        <v>313</v>
      </c>
      <c r="G177" s="207" t="s">
        <v>204</v>
      </c>
      <c r="H177" s="208">
        <v>46.3</v>
      </c>
      <c r="I177" s="209"/>
      <c r="J177" s="210">
        <f>ROUND(I177*H177,2)</f>
        <v>0</v>
      </c>
      <c r="K177" s="206" t="s">
        <v>314</v>
      </c>
      <c r="L177" s="62"/>
      <c r="M177" s="211" t="s">
        <v>21</v>
      </c>
      <c r="N177" s="212" t="s">
        <v>46</v>
      </c>
      <c r="O177" s="43"/>
      <c r="P177" s="213">
        <f>O177*H177</f>
        <v>0</v>
      </c>
      <c r="Q177" s="213">
        <v>3.5999999999999999E-3</v>
      </c>
      <c r="R177" s="213">
        <f>Q177*H177</f>
        <v>0.16667999999999999</v>
      </c>
      <c r="S177" s="213">
        <v>0</v>
      </c>
      <c r="T177" s="214">
        <f>S177*H177</f>
        <v>0</v>
      </c>
      <c r="AR177" s="25" t="s">
        <v>161</v>
      </c>
      <c r="AT177" s="25" t="s">
        <v>156</v>
      </c>
      <c r="AU177" s="25" t="s">
        <v>83</v>
      </c>
      <c r="AY177" s="25" t="s">
        <v>154</v>
      </c>
      <c r="BE177" s="215">
        <f>IF(N177="základní",J177,0)</f>
        <v>0</v>
      </c>
      <c r="BF177" s="215">
        <f>IF(N177="snížená",J177,0)</f>
        <v>0</v>
      </c>
      <c r="BG177" s="215">
        <f>IF(N177="zákl. přenesená",J177,0)</f>
        <v>0</v>
      </c>
      <c r="BH177" s="215">
        <f>IF(N177="sníž. přenesená",J177,0)</f>
        <v>0</v>
      </c>
      <c r="BI177" s="215">
        <f>IF(N177="nulová",J177,0)</f>
        <v>0</v>
      </c>
      <c r="BJ177" s="25" t="s">
        <v>79</v>
      </c>
      <c r="BK177" s="215">
        <f>ROUND(I177*H177,2)</f>
        <v>0</v>
      </c>
      <c r="BL177" s="25" t="s">
        <v>161</v>
      </c>
      <c r="BM177" s="25" t="s">
        <v>462</v>
      </c>
    </row>
    <row r="178" spans="2:65" s="13" customFormat="1">
      <c r="B178" s="227"/>
      <c r="C178" s="228"/>
      <c r="D178" s="218" t="s">
        <v>163</v>
      </c>
      <c r="E178" s="229" t="s">
        <v>21</v>
      </c>
      <c r="F178" s="230" t="s">
        <v>463</v>
      </c>
      <c r="G178" s="228"/>
      <c r="H178" s="231">
        <v>42.7</v>
      </c>
      <c r="I178" s="232"/>
      <c r="J178" s="228"/>
      <c r="K178" s="228"/>
      <c r="L178" s="233"/>
      <c r="M178" s="234"/>
      <c r="N178" s="235"/>
      <c r="O178" s="235"/>
      <c r="P178" s="235"/>
      <c r="Q178" s="235"/>
      <c r="R178" s="235"/>
      <c r="S178" s="235"/>
      <c r="T178" s="236"/>
      <c r="AT178" s="237" t="s">
        <v>163</v>
      </c>
      <c r="AU178" s="237" t="s">
        <v>83</v>
      </c>
      <c r="AV178" s="13" t="s">
        <v>83</v>
      </c>
      <c r="AW178" s="13" t="s">
        <v>38</v>
      </c>
      <c r="AX178" s="13" t="s">
        <v>75</v>
      </c>
      <c r="AY178" s="237" t="s">
        <v>154</v>
      </c>
    </row>
    <row r="179" spans="2:65" s="13" customFormat="1">
      <c r="B179" s="227"/>
      <c r="C179" s="228"/>
      <c r="D179" s="218" t="s">
        <v>163</v>
      </c>
      <c r="E179" s="229" t="s">
        <v>21</v>
      </c>
      <c r="F179" s="230" t="s">
        <v>464</v>
      </c>
      <c r="G179" s="228"/>
      <c r="H179" s="231">
        <v>3.6</v>
      </c>
      <c r="I179" s="232"/>
      <c r="J179" s="228"/>
      <c r="K179" s="228"/>
      <c r="L179" s="233"/>
      <c r="M179" s="234"/>
      <c r="N179" s="235"/>
      <c r="O179" s="235"/>
      <c r="P179" s="235"/>
      <c r="Q179" s="235"/>
      <c r="R179" s="235"/>
      <c r="S179" s="235"/>
      <c r="T179" s="236"/>
      <c r="AT179" s="237" t="s">
        <v>163</v>
      </c>
      <c r="AU179" s="237" t="s">
        <v>83</v>
      </c>
      <c r="AV179" s="13" t="s">
        <v>83</v>
      </c>
      <c r="AW179" s="13" t="s">
        <v>38</v>
      </c>
      <c r="AX179" s="13" t="s">
        <v>75</v>
      </c>
      <c r="AY179" s="237" t="s">
        <v>154</v>
      </c>
    </row>
    <row r="180" spans="2:65" s="15" customFormat="1">
      <c r="B180" s="249"/>
      <c r="C180" s="250"/>
      <c r="D180" s="218" t="s">
        <v>163</v>
      </c>
      <c r="E180" s="251" t="s">
        <v>21</v>
      </c>
      <c r="F180" s="252" t="s">
        <v>219</v>
      </c>
      <c r="G180" s="250"/>
      <c r="H180" s="253">
        <v>46.3</v>
      </c>
      <c r="I180" s="254"/>
      <c r="J180" s="250"/>
      <c r="K180" s="250"/>
      <c r="L180" s="255"/>
      <c r="M180" s="256"/>
      <c r="N180" s="257"/>
      <c r="O180" s="257"/>
      <c r="P180" s="257"/>
      <c r="Q180" s="257"/>
      <c r="R180" s="257"/>
      <c r="S180" s="257"/>
      <c r="T180" s="258"/>
      <c r="AT180" s="259" t="s">
        <v>163</v>
      </c>
      <c r="AU180" s="259" t="s">
        <v>83</v>
      </c>
      <c r="AV180" s="15" t="s">
        <v>161</v>
      </c>
      <c r="AW180" s="15" t="s">
        <v>38</v>
      </c>
      <c r="AX180" s="15" t="s">
        <v>79</v>
      </c>
      <c r="AY180" s="259" t="s">
        <v>154</v>
      </c>
    </row>
    <row r="181" spans="2:65" s="11" customFormat="1" ht="29.85" customHeight="1">
      <c r="B181" s="188"/>
      <c r="C181" s="189"/>
      <c r="D181" s="190" t="s">
        <v>74</v>
      </c>
      <c r="E181" s="202" t="s">
        <v>208</v>
      </c>
      <c r="F181" s="202" t="s">
        <v>317</v>
      </c>
      <c r="G181" s="189"/>
      <c r="H181" s="189"/>
      <c r="I181" s="192"/>
      <c r="J181" s="203">
        <f>BK181</f>
        <v>0</v>
      </c>
      <c r="K181" s="189"/>
      <c r="L181" s="194"/>
      <c r="M181" s="195"/>
      <c r="N181" s="196"/>
      <c r="O181" s="196"/>
      <c r="P181" s="197">
        <f>SUM(P182:P189)</f>
        <v>0</v>
      </c>
      <c r="Q181" s="196"/>
      <c r="R181" s="197">
        <f>SUM(R182:R189)</f>
        <v>12.178194000000001</v>
      </c>
      <c r="S181" s="196"/>
      <c r="T181" s="198">
        <f>SUM(T182:T189)</f>
        <v>0</v>
      </c>
      <c r="AR181" s="199" t="s">
        <v>79</v>
      </c>
      <c r="AT181" s="200" t="s">
        <v>74</v>
      </c>
      <c r="AU181" s="200" t="s">
        <v>79</v>
      </c>
      <c r="AY181" s="199" t="s">
        <v>154</v>
      </c>
      <c r="BK181" s="201">
        <f>SUM(BK182:BK189)</f>
        <v>0</v>
      </c>
    </row>
    <row r="182" spans="2:65" s="1" customFormat="1" ht="38.25" customHeight="1">
      <c r="B182" s="42"/>
      <c r="C182" s="204" t="s">
        <v>297</v>
      </c>
      <c r="D182" s="204" t="s">
        <v>156</v>
      </c>
      <c r="E182" s="205" t="s">
        <v>319</v>
      </c>
      <c r="F182" s="206" t="s">
        <v>320</v>
      </c>
      <c r="G182" s="207" t="s">
        <v>204</v>
      </c>
      <c r="H182" s="208">
        <v>39.700000000000003</v>
      </c>
      <c r="I182" s="209"/>
      <c r="J182" s="210">
        <f>ROUND(I182*H182,2)</f>
        <v>0</v>
      </c>
      <c r="K182" s="206" t="s">
        <v>160</v>
      </c>
      <c r="L182" s="62"/>
      <c r="M182" s="211" t="s">
        <v>21</v>
      </c>
      <c r="N182" s="212" t="s">
        <v>46</v>
      </c>
      <c r="O182" s="43"/>
      <c r="P182" s="213">
        <f>O182*H182</f>
        <v>0</v>
      </c>
      <c r="Q182" s="213">
        <v>0.1295</v>
      </c>
      <c r="R182" s="213">
        <f>Q182*H182</f>
        <v>5.1411500000000006</v>
      </c>
      <c r="S182" s="213">
        <v>0</v>
      </c>
      <c r="T182" s="214">
        <f>S182*H182</f>
        <v>0</v>
      </c>
      <c r="AR182" s="25" t="s">
        <v>161</v>
      </c>
      <c r="AT182" s="25" t="s">
        <v>156</v>
      </c>
      <c r="AU182" s="25" t="s">
        <v>83</v>
      </c>
      <c r="AY182" s="25" t="s">
        <v>154</v>
      </c>
      <c r="BE182" s="215">
        <f>IF(N182="základní",J182,0)</f>
        <v>0</v>
      </c>
      <c r="BF182" s="215">
        <f>IF(N182="snížená",J182,0)</f>
        <v>0</v>
      </c>
      <c r="BG182" s="215">
        <f>IF(N182="zákl. přenesená",J182,0)</f>
        <v>0</v>
      </c>
      <c r="BH182" s="215">
        <f>IF(N182="sníž. přenesená",J182,0)</f>
        <v>0</v>
      </c>
      <c r="BI182" s="215">
        <f>IF(N182="nulová",J182,0)</f>
        <v>0</v>
      </c>
      <c r="BJ182" s="25" t="s">
        <v>79</v>
      </c>
      <c r="BK182" s="215">
        <f>ROUND(I182*H182,2)</f>
        <v>0</v>
      </c>
      <c r="BL182" s="25" t="s">
        <v>161</v>
      </c>
      <c r="BM182" s="25" t="s">
        <v>465</v>
      </c>
    </row>
    <row r="183" spans="2:65" s="13" customFormat="1">
      <c r="B183" s="227"/>
      <c r="C183" s="228"/>
      <c r="D183" s="218" t="s">
        <v>163</v>
      </c>
      <c r="E183" s="229" t="s">
        <v>21</v>
      </c>
      <c r="F183" s="230" t="s">
        <v>466</v>
      </c>
      <c r="G183" s="228"/>
      <c r="H183" s="231">
        <v>39.700000000000003</v>
      </c>
      <c r="I183" s="232"/>
      <c r="J183" s="228"/>
      <c r="K183" s="228"/>
      <c r="L183" s="233"/>
      <c r="M183" s="234"/>
      <c r="N183" s="235"/>
      <c r="O183" s="235"/>
      <c r="P183" s="235"/>
      <c r="Q183" s="235"/>
      <c r="R183" s="235"/>
      <c r="S183" s="235"/>
      <c r="T183" s="236"/>
      <c r="AT183" s="237" t="s">
        <v>163</v>
      </c>
      <c r="AU183" s="237" t="s">
        <v>83</v>
      </c>
      <c r="AV183" s="13" t="s">
        <v>83</v>
      </c>
      <c r="AW183" s="13" t="s">
        <v>38</v>
      </c>
      <c r="AX183" s="13" t="s">
        <v>79</v>
      </c>
      <c r="AY183" s="237" t="s">
        <v>154</v>
      </c>
    </row>
    <row r="184" spans="2:65" s="1" customFormat="1" ht="16.5" customHeight="1">
      <c r="B184" s="42"/>
      <c r="C184" s="260" t="s">
        <v>301</v>
      </c>
      <c r="D184" s="260" t="s">
        <v>245</v>
      </c>
      <c r="E184" s="261" t="s">
        <v>323</v>
      </c>
      <c r="F184" s="262" t="s">
        <v>324</v>
      </c>
      <c r="G184" s="263" t="s">
        <v>325</v>
      </c>
      <c r="H184" s="264">
        <v>39.700000000000003</v>
      </c>
      <c r="I184" s="265"/>
      <c r="J184" s="266">
        <f>ROUND(I184*H184,2)</f>
        <v>0</v>
      </c>
      <c r="K184" s="262" t="s">
        <v>160</v>
      </c>
      <c r="L184" s="267"/>
      <c r="M184" s="268" t="s">
        <v>21</v>
      </c>
      <c r="N184" s="269" t="s">
        <v>46</v>
      </c>
      <c r="O184" s="43"/>
      <c r="P184" s="213">
        <f>O184*H184</f>
        <v>0</v>
      </c>
      <c r="Q184" s="213">
        <v>5.8000000000000003E-2</v>
      </c>
      <c r="R184" s="213">
        <f>Q184*H184</f>
        <v>2.3026000000000004</v>
      </c>
      <c r="S184" s="213">
        <v>0</v>
      </c>
      <c r="T184" s="214">
        <f>S184*H184</f>
        <v>0</v>
      </c>
      <c r="AR184" s="25" t="s">
        <v>201</v>
      </c>
      <c r="AT184" s="25" t="s">
        <v>245</v>
      </c>
      <c r="AU184" s="25" t="s">
        <v>83</v>
      </c>
      <c r="AY184" s="25" t="s">
        <v>154</v>
      </c>
      <c r="BE184" s="215">
        <f>IF(N184="základní",J184,0)</f>
        <v>0</v>
      </c>
      <c r="BF184" s="215">
        <f>IF(N184="snížená",J184,0)</f>
        <v>0</v>
      </c>
      <c r="BG184" s="215">
        <f>IF(N184="zákl. přenesená",J184,0)</f>
        <v>0</v>
      </c>
      <c r="BH184" s="215">
        <f>IF(N184="sníž. přenesená",J184,0)</f>
        <v>0</v>
      </c>
      <c r="BI184" s="215">
        <f>IF(N184="nulová",J184,0)</f>
        <v>0</v>
      </c>
      <c r="BJ184" s="25" t="s">
        <v>79</v>
      </c>
      <c r="BK184" s="215">
        <f>ROUND(I184*H184,2)</f>
        <v>0</v>
      </c>
      <c r="BL184" s="25" t="s">
        <v>161</v>
      </c>
      <c r="BM184" s="25" t="s">
        <v>467</v>
      </c>
    </row>
    <row r="185" spans="2:65" s="1" customFormat="1" ht="38.25" customHeight="1">
      <c r="B185" s="42"/>
      <c r="C185" s="204" t="s">
        <v>306</v>
      </c>
      <c r="D185" s="204" t="s">
        <v>156</v>
      </c>
      <c r="E185" s="205" t="s">
        <v>328</v>
      </c>
      <c r="F185" s="206" t="s">
        <v>329</v>
      </c>
      <c r="G185" s="207" t="s">
        <v>204</v>
      </c>
      <c r="H185" s="208">
        <v>15.6</v>
      </c>
      <c r="I185" s="209"/>
      <c r="J185" s="210">
        <f>ROUND(I185*H185,2)</f>
        <v>0</v>
      </c>
      <c r="K185" s="206" t="s">
        <v>160</v>
      </c>
      <c r="L185" s="62"/>
      <c r="M185" s="211" t="s">
        <v>21</v>
      </c>
      <c r="N185" s="212" t="s">
        <v>46</v>
      </c>
      <c r="O185" s="43"/>
      <c r="P185" s="213">
        <f>O185*H185</f>
        <v>0</v>
      </c>
      <c r="Q185" s="213">
        <v>0.16849</v>
      </c>
      <c r="R185" s="213">
        <f>Q185*H185</f>
        <v>2.628444</v>
      </c>
      <c r="S185" s="213">
        <v>0</v>
      </c>
      <c r="T185" s="214">
        <f>S185*H185</f>
        <v>0</v>
      </c>
      <c r="AR185" s="25" t="s">
        <v>161</v>
      </c>
      <c r="AT185" s="25" t="s">
        <v>156</v>
      </c>
      <c r="AU185" s="25" t="s">
        <v>83</v>
      </c>
      <c r="AY185" s="25" t="s">
        <v>154</v>
      </c>
      <c r="BE185" s="215">
        <f>IF(N185="základní",J185,0)</f>
        <v>0</v>
      </c>
      <c r="BF185" s="215">
        <f>IF(N185="snížená",J185,0)</f>
        <v>0</v>
      </c>
      <c r="BG185" s="215">
        <f>IF(N185="zákl. přenesená",J185,0)</f>
        <v>0</v>
      </c>
      <c r="BH185" s="215">
        <f>IF(N185="sníž. přenesená",J185,0)</f>
        <v>0</v>
      </c>
      <c r="BI185" s="215">
        <f>IF(N185="nulová",J185,0)</f>
        <v>0</v>
      </c>
      <c r="BJ185" s="25" t="s">
        <v>79</v>
      </c>
      <c r="BK185" s="215">
        <f>ROUND(I185*H185,2)</f>
        <v>0</v>
      </c>
      <c r="BL185" s="25" t="s">
        <v>161</v>
      </c>
      <c r="BM185" s="25" t="s">
        <v>468</v>
      </c>
    </row>
    <row r="186" spans="2:65" s="12" customFormat="1">
      <c r="B186" s="216"/>
      <c r="C186" s="217"/>
      <c r="D186" s="218" t="s">
        <v>163</v>
      </c>
      <c r="E186" s="219" t="s">
        <v>21</v>
      </c>
      <c r="F186" s="220" t="s">
        <v>429</v>
      </c>
      <c r="G186" s="217"/>
      <c r="H186" s="219" t="s">
        <v>21</v>
      </c>
      <c r="I186" s="221"/>
      <c r="J186" s="217"/>
      <c r="K186" s="217"/>
      <c r="L186" s="222"/>
      <c r="M186" s="223"/>
      <c r="N186" s="224"/>
      <c r="O186" s="224"/>
      <c r="P186" s="224"/>
      <c r="Q186" s="224"/>
      <c r="R186" s="224"/>
      <c r="S186" s="224"/>
      <c r="T186" s="225"/>
      <c r="AT186" s="226" t="s">
        <v>163</v>
      </c>
      <c r="AU186" s="226" t="s">
        <v>83</v>
      </c>
      <c r="AV186" s="12" t="s">
        <v>79</v>
      </c>
      <c r="AW186" s="12" t="s">
        <v>38</v>
      </c>
      <c r="AX186" s="12" t="s">
        <v>75</v>
      </c>
      <c r="AY186" s="226" t="s">
        <v>154</v>
      </c>
    </row>
    <row r="187" spans="2:65" s="13" customFormat="1">
      <c r="B187" s="227"/>
      <c r="C187" s="228"/>
      <c r="D187" s="218" t="s">
        <v>163</v>
      </c>
      <c r="E187" s="229" t="s">
        <v>21</v>
      </c>
      <c r="F187" s="230" t="s">
        <v>469</v>
      </c>
      <c r="G187" s="228"/>
      <c r="H187" s="231">
        <v>15.6</v>
      </c>
      <c r="I187" s="232"/>
      <c r="J187" s="228"/>
      <c r="K187" s="228"/>
      <c r="L187" s="233"/>
      <c r="M187" s="234"/>
      <c r="N187" s="235"/>
      <c r="O187" s="235"/>
      <c r="P187" s="235"/>
      <c r="Q187" s="235"/>
      <c r="R187" s="235"/>
      <c r="S187" s="235"/>
      <c r="T187" s="236"/>
      <c r="AT187" s="237" t="s">
        <v>163</v>
      </c>
      <c r="AU187" s="237" t="s">
        <v>83</v>
      </c>
      <c r="AV187" s="13" t="s">
        <v>83</v>
      </c>
      <c r="AW187" s="13" t="s">
        <v>38</v>
      </c>
      <c r="AX187" s="13" t="s">
        <v>79</v>
      </c>
      <c r="AY187" s="237" t="s">
        <v>154</v>
      </c>
    </row>
    <row r="188" spans="2:65" s="1" customFormat="1" ht="16.5" customHeight="1">
      <c r="B188" s="42"/>
      <c r="C188" s="260" t="s">
        <v>311</v>
      </c>
      <c r="D188" s="260" t="s">
        <v>245</v>
      </c>
      <c r="E188" s="261" t="s">
        <v>332</v>
      </c>
      <c r="F188" s="262" t="s">
        <v>333</v>
      </c>
      <c r="G188" s="263" t="s">
        <v>204</v>
      </c>
      <c r="H188" s="264">
        <v>15.6</v>
      </c>
      <c r="I188" s="265"/>
      <c r="J188" s="266">
        <f>ROUND(I188*H188,2)</f>
        <v>0</v>
      </c>
      <c r="K188" s="262" t="s">
        <v>160</v>
      </c>
      <c r="L188" s="267"/>
      <c r="M188" s="268" t="s">
        <v>21</v>
      </c>
      <c r="N188" s="269" t="s">
        <v>46</v>
      </c>
      <c r="O188" s="43"/>
      <c r="P188" s="213">
        <f>O188*H188</f>
        <v>0</v>
      </c>
      <c r="Q188" s="213">
        <v>0.13500000000000001</v>
      </c>
      <c r="R188" s="213">
        <f>Q188*H188</f>
        <v>2.1059999999999999</v>
      </c>
      <c r="S188" s="213">
        <v>0</v>
      </c>
      <c r="T188" s="214">
        <f>S188*H188</f>
        <v>0</v>
      </c>
      <c r="AR188" s="25" t="s">
        <v>201</v>
      </c>
      <c r="AT188" s="25" t="s">
        <v>245</v>
      </c>
      <c r="AU188" s="25" t="s">
        <v>83</v>
      </c>
      <c r="AY188" s="25" t="s">
        <v>154</v>
      </c>
      <c r="BE188" s="215">
        <f>IF(N188="základní",J188,0)</f>
        <v>0</v>
      </c>
      <c r="BF188" s="215">
        <f>IF(N188="snížená",J188,0)</f>
        <v>0</v>
      </c>
      <c r="BG188" s="215">
        <f>IF(N188="zákl. přenesená",J188,0)</f>
        <v>0</v>
      </c>
      <c r="BH188" s="215">
        <f>IF(N188="sníž. přenesená",J188,0)</f>
        <v>0</v>
      </c>
      <c r="BI188" s="215">
        <f>IF(N188="nulová",J188,0)</f>
        <v>0</v>
      </c>
      <c r="BJ188" s="25" t="s">
        <v>79</v>
      </c>
      <c r="BK188" s="215">
        <f>ROUND(I188*H188,2)</f>
        <v>0</v>
      </c>
      <c r="BL188" s="25" t="s">
        <v>161</v>
      </c>
      <c r="BM188" s="25" t="s">
        <v>470</v>
      </c>
    </row>
    <row r="189" spans="2:65" s="13" customFormat="1">
      <c r="B189" s="227"/>
      <c r="C189" s="228"/>
      <c r="D189" s="218" t="s">
        <v>163</v>
      </c>
      <c r="E189" s="229" t="s">
        <v>21</v>
      </c>
      <c r="F189" s="230" t="s">
        <v>471</v>
      </c>
      <c r="G189" s="228"/>
      <c r="H189" s="231">
        <v>15.6</v>
      </c>
      <c r="I189" s="232"/>
      <c r="J189" s="228"/>
      <c r="K189" s="228"/>
      <c r="L189" s="233"/>
      <c r="M189" s="234"/>
      <c r="N189" s="235"/>
      <c r="O189" s="235"/>
      <c r="P189" s="235"/>
      <c r="Q189" s="235"/>
      <c r="R189" s="235"/>
      <c r="S189" s="235"/>
      <c r="T189" s="236"/>
      <c r="AT189" s="237" t="s">
        <v>163</v>
      </c>
      <c r="AU189" s="237" t="s">
        <v>83</v>
      </c>
      <c r="AV189" s="13" t="s">
        <v>83</v>
      </c>
      <c r="AW189" s="13" t="s">
        <v>38</v>
      </c>
      <c r="AX189" s="13" t="s">
        <v>79</v>
      </c>
      <c r="AY189" s="237" t="s">
        <v>154</v>
      </c>
    </row>
    <row r="190" spans="2:65" s="11" customFormat="1" ht="29.85" customHeight="1">
      <c r="B190" s="188"/>
      <c r="C190" s="189"/>
      <c r="D190" s="190" t="s">
        <v>74</v>
      </c>
      <c r="E190" s="202" t="s">
        <v>337</v>
      </c>
      <c r="F190" s="202" t="s">
        <v>338</v>
      </c>
      <c r="G190" s="189"/>
      <c r="H190" s="189"/>
      <c r="I190" s="192"/>
      <c r="J190" s="203">
        <f>BK190</f>
        <v>0</v>
      </c>
      <c r="K190" s="189"/>
      <c r="L190" s="194"/>
      <c r="M190" s="195"/>
      <c r="N190" s="196"/>
      <c r="O190" s="196"/>
      <c r="P190" s="197">
        <f>SUM(P191:P220)</f>
        <v>0</v>
      </c>
      <c r="Q190" s="196"/>
      <c r="R190" s="197">
        <f>SUM(R191:R220)</f>
        <v>0</v>
      </c>
      <c r="S190" s="196"/>
      <c r="T190" s="198">
        <f>SUM(T191:T220)</f>
        <v>0</v>
      </c>
      <c r="AR190" s="199" t="s">
        <v>79</v>
      </c>
      <c r="AT190" s="200" t="s">
        <v>74</v>
      </c>
      <c r="AU190" s="200" t="s">
        <v>79</v>
      </c>
      <c r="AY190" s="199" t="s">
        <v>154</v>
      </c>
      <c r="BK190" s="201">
        <f>SUM(BK191:BK220)</f>
        <v>0</v>
      </c>
    </row>
    <row r="191" spans="2:65" s="1" customFormat="1" ht="25.5" customHeight="1">
      <c r="B191" s="42"/>
      <c r="C191" s="204" t="s">
        <v>318</v>
      </c>
      <c r="D191" s="204" t="s">
        <v>156</v>
      </c>
      <c r="E191" s="205" t="s">
        <v>340</v>
      </c>
      <c r="F191" s="206" t="s">
        <v>341</v>
      </c>
      <c r="G191" s="207" t="s">
        <v>294</v>
      </c>
      <c r="H191" s="208">
        <v>63.277000000000001</v>
      </c>
      <c r="I191" s="209"/>
      <c r="J191" s="210">
        <f>ROUND(I191*H191,2)</f>
        <v>0</v>
      </c>
      <c r="K191" s="206" t="s">
        <v>160</v>
      </c>
      <c r="L191" s="62"/>
      <c r="M191" s="211" t="s">
        <v>21</v>
      </c>
      <c r="N191" s="212" t="s">
        <v>46</v>
      </c>
      <c r="O191" s="43"/>
      <c r="P191" s="213">
        <f>O191*H191</f>
        <v>0</v>
      </c>
      <c r="Q191" s="213">
        <v>0</v>
      </c>
      <c r="R191" s="213">
        <f>Q191*H191</f>
        <v>0</v>
      </c>
      <c r="S191" s="213">
        <v>0</v>
      </c>
      <c r="T191" s="214">
        <f>S191*H191</f>
        <v>0</v>
      </c>
      <c r="AR191" s="25" t="s">
        <v>161</v>
      </c>
      <c r="AT191" s="25" t="s">
        <v>156</v>
      </c>
      <c r="AU191" s="25" t="s">
        <v>83</v>
      </c>
      <c r="AY191" s="25" t="s">
        <v>154</v>
      </c>
      <c r="BE191" s="215">
        <f>IF(N191="základní",J191,0)</f>
        <v>0</v>
      </c>
      <c r="BF191" s="215">
        <f>IF(N191="snížená",J191,0)</f>
        <v>0</v>
      </c>
      <c r="BG191" s="215">
        <f>IF(N191="zákl. přenesená",J191,0)</f>
        <v>0</v>
      </c>
      <c r="BH191" s="215">
        <f>IF(N191="sníž. přenesená",J191,0)</f>
        <v>0</v>
      </c>
      <c r="BI191" s="215">
        <f>IF(N191="nulová",J191,0)</f>
        <v>0</v>
      </c>
      <c r="BJ191" s="25" t="s">
        <v>79</v>
      </c>
      <c r="BK191" s="215">
        <f>ROUND(I191*H191,2)</f>
        <v>0</v>
      </c>
      <c r="BL191" s="25" t="s">
        <v>161</v>
      </c>
      <c r="BM191" s="25" t="s">
        <v>472</v>
      </c>
    </row>
    <row r="192" spans="2:65" s="13" customFormat="1">
      <c r="B192" s="227"/>
      <c r="C192" s="228"/>
      <c r="D192" s="218" t="s">
        <v>163</v>
      </c>
      <c r="E192" s="229" t="s">
        <v>21</v>
      </c>
      <c r="F192" s="230" t="s">
        <v>473</v>
      </c>
      <c r="G192" s="228"/>
      <c r="H192" s="231">
        <v>23.728999999999999</v>
      </c>
      <c r="I192" s="232"/>
      <c r="J192" s="228"/>
      <c r="K192" s="228"/>
      <c r="L192" s="233"/>
      <c r="M192" s="234"/>
      <c r="N192" s="235"/>
      <c r="O192" s="235"/>
      <c r="P192" s="235"/>
      <c r="Q192" s="235"/>
      <c r="R192" s="235"/>
      <c r="S192" s="235"/>
      <c r="T192" s="236"/>
      <c r="AT192" s="237" t="s">
        <v>163</v>
      </c>
      <c r="AU192" s="237" t="s">
        <v>83</v>
      </c>
      <c r="AV192" s="13" t="s">
        <v>83</v>
      </c>
      <c r="AW192" s="13" t="s">
        <v>38</v>
      </c>
      <c r="AX192" s="13" t="s">
        <v>75</v>
      </c>
      <c r="AY192" s="237" t="s">
        <v>154</v>
      </c>
    </row>
    <row r="193" spans="2:65" s="13" customFormat="1">
      <c r="B193" s="227"/>
      <c r="C193" s="228"/>
      <c r="D193" s="218" t="s">
        <v>163</v>
      </c>
      <c r="E193" s="229" t="s">
        <v>21</v>
      </c>
      <c r="F193" s="230" t="s">
        <v>474</v>
      </c>
      <c r="G193" s="228"/>
      <c r="H193" s="231">
        <v>39.548000000000002</v>
      </c>
      <c r="I193" s="232"/>
      <c r="J193" s="228"/>
      <c r="K193" s="228"/>
      <c r="L193" s="233"/>
      <c r="M193" s="234"/>
      <c r="N193" s="235"/>
      <c r="O193" s="235"/>
      <c r="P193" s="235"/>
      <c r="Q193" s="235"/>
      <c r="R193" s="235"/>
      <c r="S193" s="235"/>
      <c r="T193" s="236"/>
      <c r="AT193" s="237" t="s">
        <v>163</v>
      </c>
      <c r="AU193" s="237" t="s">
        <v>83</v>
      </c>
      <c r="AV193" s="13" t="s">
        <v>83</v>
      </c>
      <c r="AW193" s="13" t="s">
        <v>38</v>
      </c>
      <c r="AX193" s="13" t="s">
        <v>75</v>
      </c>
      <c r="AY193" s="237" t="s">
        <v>154</v>
      </c>
    </row>
    <row r="194" spans="2:65" s="15" customFormat="1">
      <c r="B194" s="249"/>
      <c r="C194" s="250"/>
      <c r="D194" s="218" t="s">
        <v>163</v>
      </c>
      <c r="E194" s="251" t="s">
        <v>21</v>
      </c>
      <c r="F194" s="252" t="s">
        <v>219</v>
      </c>
      <c r="G194" s="250"/>
      <c r="H194" s="253">
        <v>63.277000000000001</v>
      </c>
      <c r="I194" s="254"/>
      <c r="J194" s="250"/>
      <c r="K194" s="250"/>
      <c r="L194" s="255"/>
      <c r="M194" s="256"/>
      <c r="N194" s="257"/>
      <c r="O194" s="257"/>
      <c r="P194" s="257"/>
      <c r="Q194" s="257"/>
      <c r="R194" s="257"/>
      <c r="S194" s="257"/>
      <c r="T194" s="258"/>
      <c r="AT194" s="259" t="s">
        <v>163</v>
      </c>
      <c r="AU194" s="259" t="s">
        <v>83</v>
      </c>
      <c r="AV194" s="15" t="s">
        <v>161</v>
      </c>
      <c r="AW194" s="15" t="s">
        <v>38</v>
      </c>
      <c r="AX194" s="15" t="s">
        <v>79</v>
      </c>
      <c r="AY194" s="259" t="s">
        <v>154</v>
      </c>
    </row>
    <row r="195" spans="2:65" s="1" customFormat="1" ht="25.5" customHeight="1">
      <c r="B195" s="42"/>
      <c r="C195" s="204" t="s">
        <v>322</v>
      </c>
      <c r="D195" s="204" t="s">
        <v>156</v>
      </c>
      <c r="E195" s="205" t="s">
        <v>347</v>
      </c>
      <c r="F195" s="206" t="s">
        <v>348</v>
      </c>
      <c r="G195" s="207" t="s">
        <v>294</v>
      </c>
      <c r="H195" s="208">
        <v>506.21600000000001</v>
      </c>
      <c r="I195" s="209"/>
      <c r="J195" s="210">
        <f>ROUND(I195*H195,2)</f>
        <v>0</v>
      </c>
      <c r="K195" s="206" t="s">
        <v>160</v>
      </c>
      <c r="L195" s="62"/>
      <c r="M195" s="211" t="s">
        <v>21</v>
      </c>
      <c r="N195" s="212" t="s">
        <v>46</v>
      </c>
      <c r="O195" s="43"/>
      <c r="P195" s="213">
        <f>O195*H195</f>
        <v>0</v>
      </c>
      <c r="Q195" s="213">
        <v>0</v>
      </c>
      <c r="R195" s="213">
        <f>Q195*H195</f>
        <v>0</v>
      </c>
      <c r="S195" s="213">
        <v>0</v>
      </c>
      <c r="T195" s="214">
        <f>S195*H195</f>
        <v>0</v>
      </c>
      <c r="AR195" s="25" t="s">
        <v>161</v>
      </c>
      <c r="AT195" s="25" t="s">
        <v>156</v>
      </c>
      <c r="AU195" s="25" t="s">
        <v>83</v>
      </c>
      <c r="AY195" s="25" t="s">
        <v>154</v>
      </c>
      <c r="BE195" s="215">
        <f>IF(N195="základní",J195,0)</f>
        <v>0</v>
      </c>
      <c r="BF195" s="215">
        <f>IF(N195="snížená",J195,0)</f>
        <v>0</v>
      </c>
      <c r="BG195" s="215">
        <f>IF(N195="zákl. přenesená",J195,0)</f>
        <v>0</v>
      </c>
      <c r="BH195" s="215">
        <f>IF(N195="sníž. přenesená",J195,0)</f>
        <v>0</v>
      </c>
      <c r="BI195" s="215">
        <f>IF(N195="nulová",J195,0)</f>
        <v>0</v>
      </c>
      <c r="BJ195" s="25" t="s">
        <v>79</v>
      </c>
      <c r="BK195" s="215">
        <f>ROUND(I195*H195,2)</f>
        <v>0</v>
      </c>
      <c r="BL195" s="25" t="s">
        <v>161</v>
      </c>
      <c r="BM195" s="25" t="s">
        <v>475</v>
      </c>
    </row>
    <row r="196" spans="2:65" s="13" customFormat="1">
      <c r="B196" s="227"/>
      <c r="C196" s="228"/>
      <c r="D196" s="218" t="s">
        <v>163</v>
      </c>
      <c r="E196" s="229" t="s">
        <v>21</v>
      </c>
      <c r="F196" s="230" t="s">
        <v>476</v>
      </c>
      <c r="G196" s="228"/>
      <c r="H196" s="231">
        <v>506.21600000000001</v>
      </c>
      <c r="I196" s="232"/>
      <c r="J196" s="228"/>
      <c r="K196" s="228"/>
      <c r="L196" s="233"/>
      <c r="M196" s="234"/>
      <c r="N196" s="235"/>
      <c r="O196" s="235"/>
      <c r="P196" s="235"/>
      <c r="Q196" s="235"/>
      <c r="R196" s="235"/>
      <c r="S196" s="235"/>
      <c r="T196" s="236"/>
      <c r="AT196" s="237" t="s">
        <v>163</v>
      </c>
      <c r="AU196" s="237" t="s">
        <v>83</v>
      </c>
      <c r="AV196" s="13" t="s">
        <v>83</v>
      </c>
      <c r="AW196" s="13" t="s">
        <v>38</v>
      </c>
      <c r="AX196" s="13" t="s">
        <v>79</v>
      </c>
      <c r="AY196" s="237" t="s">
        <v>154</v>
      </c>
    </row>
    <row r="197" spans="2:65" s="1" customFormat="1" ht="25.5" customHeight="1">
      <c r="B197" s="42"/>
      <c r="C197" s="204" t="s">
        <v>327</v>
      </c>
      <c r="D197" s="204" t="s">
        <v>156</v>
      </c>
      <c r="E197" s="205" t="s">
        <v>352</v>
      </c>
      <c r="F197" s="206" t="s">
        <v>353</v>
      </c>
      <c r="G197" s="207" t="s">
        <v>294</v>
      </c>
      <c r="H197" s="208">
        <v>61.500999999999998</v>
      </c>
      <c r="I197" s="209"/>
      <c r="J197" s="210">
        <f>ROUND(I197*H197,2)</f>
        <v>0</v>
      </c>
      <c r="K197" s="206" t="s">
        <v>160</v>
      </c>
      <c r="L197" s="62"/>
      <c r="M197" s="211" t="s">
        <v>21</v>
      </c>
      <c r="N197" s="212" t="s">
        <v>46</v>
      </c>
      <c r="O197" s="43"/>
      <c r="P197" s="213">
        <f>O197*H197</f>
        <v>0</v>
      </c>
      <c r="Q197" s="213">
        <v>0</v>
      </c>
      <c r="R197" s="213">
        <f>Q197*H197</f>
        <v>0</v>
      </c>
      <c r="S197" s="213">
        <v>0</v>
      </c>
      <c r="T197" s="214">
        <f>S197*H197</f>
        <v>0</v>
      </c>
      <c r="AR197" s="25" t="s">
        <v>161</v>
      </c>
      <c r="AT197" s="25" t="s">
        <v>156</v>
      </c>
      <c r="AU197" s="25" t="s">
        <v>83</v>
      </c>
      <c r="AY197" s="25" t="s">
        <v>154</v>
      </c>
      <c r="BE197" s="215">
        <f>IF(N197="základní",J197,0)</f>
        <v>0</v>
      </c>
      <c r="BF197" s="215">
        <f>IF(N197="snížená",J197,0)</f>
        <v>0</v>
      </c>
      <c r="BG197" s="215">
        <f>IF(N197="zákl. přenesená",J197,0)</f>
        <v>0</v>
      </c>
      <c r="BH197" s="215">
        <f>IF(N197="sníž. přenesená",J197,0)</f>
        <v>0</v>
      </c>
      <c r="BI197" s="215">
        <f>IF(N197="nulová",J197,0)</f>
        <v>0</v>
      </c>
      <c r="BJ197" s="25" t="s">
        <v>79</v>
      </c>
      <c r="BK197" s="215">
        <f>ROUND(I197*H197,2)</f>
        <v>0</v>
      </c>
      <c r="BL197" s="25" t="s">
        <v>161</v>
      </c>
      <c r="BM197" s="25" t="s">
        <v>477</v>
      </c>
    </row>
    <row r="198" spans="2:65" s="13" customFormat="1">
      <c r="B198" s="227"/>
      <c r="C198" s="228"/>
      <c r="D198" s="218" t="s">
        <v>163</v>
      </c>
      <c r="E198" s="229" t="s">
        <v>21</v>
      </c>
      <c r="F198" s="230" t="s">
        <v>478</v>
      </c>
      <c r="G198" s="228"/>
      <c r="H198" s="231">
        <v>31.638999999999999</v>
      </c>
      <c r="I198" s="232"/>
      <c r="J198" s="228"/>
      <c r="K198" s="228"/>
      <c r="L198" s="233"/>
      <c r="M198" s="234"/>
      <c r="N198" s="235"/>
      <c r="O198" s="235"/>
      <c r="P198" s="235"/>
      <c r="Q198" s="235"/>
      <c r="R198" s="235"/>
      <c r="S198" s="235"/>
      <c r="T198" s="236"/>
      <c r="AT198" s="237" t="s">
        <v>163</v>
      </c>
      <c r="AU198" s="237" t="s">
        <v>83</v>
      </c>
      <c r="AV198" s="13" t="s">
        <v>83</v>
      </c>
      <c r="AW198" s="13" t="s">
        <v>38</v>
      </c>
      <c r="AX198" s="13" t="s">
        <v>75</v>
      </c>
      <c r="AY198" s="237" t="s">
        <v>154</v>
      </c>
    </row>
    <row r="199" spans="2:65" s="13" customFormat="1">
      <c r="B199" s="227"/>
      <c r="C199" s="228"/>
      <c r="D199" s="218" t="s">
        <v>163</v>
      </c>
      <c r="E199" s="229" t="s">
        <v>21</v>
      </c>
      <c r="F199" s="230" t="s">
        <v>479</v>
      </c>
      <c r="G199" s="228"/>
      <c r="H199" s="231">
        <v>22.202000000000002</v>
      </c>
      <c r="I199" s="232"/>
      <c r="J199" s="228"/>
      <c r="K199" s="228"/>
      <c r="L199" s="233"/>
      <c r="M199" s="234"/>
      <c r="N199" s="235"/>
      <c r="O199" s="235"/>
      <c r="P199" s="235"/>
      <c r="Q199" s="235"/>
      <c r="R199" s="235"/>
      <c r="S199" s="235"/>
      <c r="T199" s="236"/>
      <c r="AT199" s="237" t="s">
        <v>163</v>
      </c>
      <c r="AU199" s="237" t="s">
        <v>83</v>
      </c>
      <c r="AV199" s="13" t="s">
        <v>83</v>
      </c>
      <c r="AW199" s="13" t="s">
        <v>38</v>
      </c>
      <c r="AX199" s="13" t="s">
        <v>75</v>
      </c>
      <c r="AY199" s="237" t="s">
        <v>154</v>
      </c>
    </row>
    <row r="200" spans="2:65" s="13" customFormat="1">
      <c r="B200" s="227"/>
      <c r="C200" s="228"/>
      <c r="D200" s="218" t="s">
        <v>163</v>
      </c>
      <c r="E200" s="229" t="s">
        <v>21</v>
      </c>
      <c r="F200" s="230" t="s">
        <v>480</v>
      </c>
      <c r="G200" s="228"/>
      <c r="H200" s="231">
        <v>7.66</v>
      </c>
      <c r="I200" s="232"/>
      <c r="J200" s="228"/>
      <c r="K200" s="228"/>
      <c r="L200" s="233"/>
      <c r="M200" s="234"/>
      <c r="N200" s="235"/>
      <c r="O200" s="235"/>
      <c r="P200" s="235"/>
      <c r="Q200" s="235"/>
      <c r="R200" s="235"/>
      <c r="S200" s="235"/>
      <c r="T200" s="236"/>
      <c r="AT200" s="237" t="s">
        <v>163</v>
      </c>
      <c r="AU200" s="237" t="s">
        <v>83</v>
      </c>
      <c r="AV200" s="13" t="s">
        <v>83</v>
      </c>
      <c r="AW200" s="13" t="s">
        <v>38</v>
      </c>
      <c r="AX200" s="13" t="s">
        <v>75</v>
      </c>
      <c r="AY200" s="237" t="s">
        <v>154</v>
      </c>
    </row>
    <row r="201" spans="2:65" s="15" customFormat="1">
      <c r="B201" s="249"/>
      <c r="C201" s="250"/>
      <c r="D201" s="218" t="s">
        <v>163</v>
      </c>
      <c r="E201" s="251" t="s">
        <v>21</v>
      </c>
      <c r="F201" s="252" t="s">
        <v>219</v>
      </c>
      <c r="G201" s="250"/>
      <c r="H201" s="253">
        <v>61.500999999999998</v>
      </c>
      <c r="I201" s="254"/>
      <c r="J201" s="250"/>
      <c r="K201" s="250"/>
      <c r="L201" s="255"/>
      <c r="M201" s="256"/>
      <c r="N201" s="257"/>
      <c r="O201" s="257"/>
      <c r="P201" s="257"/>
      <c r="Q201" s="257"/>
      <c r="R201" s="257"/>
      <c r="S201" s="257"/>
      <c r="T201" s="258"/>
      <c r="AT201" s="259" t="s">
        <v>163</v>
      </c>
      <c r="AU201" s="259" t="s">
        <v>83</v>
      </c>
      <c r="AV201" s="15" t="s">
        <v>161</v>
      </c>
      <c r="AW201" s="15" t="s">
        <v>38</v>
      </c>
      <c r="AX201" s="15" t="s">
        <v>79</v>
      </c>
      <c r="AY201" s="259" t="s">
        <v>154</v>
      </c>
    </row>
    <row r="202" spans="2:65" s="1" customFormat="1" ht="25.5" customHeight="1">
      <c r="B202" s="42"/>
      <c r="C202" s="204" t="s">
        <v>331</v>
      </c>
      <c r="D202" s="204" t="s">
        <v>156</v>
      </c>
      <c r="E202" s="205" t="s">
        <v>360</v>
      </c>
      <c r="F202" s="206" t="s">
        <v>348</v>
      </c>
      <c r="G202" s="207" t="s">
        <v>294</v>
      </c>
      <c r="H202" s="208">
        <v>1168.519</v>
      </c>
      <c r="I202" s="209"/>
      <c r="J202" s="210">
        <f>ROUND(I202*H202,2)</f>
        <v>0</v>
      </c>
      <c r="K202" s="206" t="s">
        <v>160</v>
      </c>
      <c r="L202" s="62"/>
      <c r="M202" s="211" t="s">
        <v>21</v>
      </c>
      <c r="N202" s="212" t="s">
        <v>46</v>
      </c>
      <c r="O202" s="43"/>
      <c r="P202" s="213">
        <f>O202*H202</f>
        <v>0</v>
      </c>
      <c r="Q202" s="213">
        <v>0</v>
      </c>
      <c r="R202" s="213">
        <f>Q202*H202</f>
        <v>0</v>
      </c>
      <c r="S202" s="213">
        <v>0</v>
      </c>
      <c r="T202" s="214">
        <f>S202*H202</f>
        <v>0</v>
      </c>
      <c r="AR202" s="25" t="s">
        <v>161</v>
      </c>
      <c r="AT202" s="25" t="s">
        <v>156</v>
      </c>
      <c r="AU202" s="25" t="s">
        <v>83</v>
      </c>
      <c r="AY202" s="25" t="s">
        <v>154</v>
      </c>
      <c r="BE202" s="215">
        <f>IF(N202="základní",J202,0)</f>
        <v>0</v>
      </c>
      <c r="BF202" s="215">
        <f>IF(N202="snížená",J202,0)</f>
        <v>0</v>
      </c>
      <c r="BG202" s="215">
        <f>IF(N202="zákl. přenesená",J202,0)</f>
        <v>0</v>
      </c>
      <c r="BH202" s="215">
        <f>IF(N202="sníž. přenesená",J202,0)</f>
        <v>0</v>
      </c>
      <c r="BI202" s="215">
        <f>IF(N202="nulová",J202,0)</f>
        <v>0</v>
      </c>
      <c r="BJ202" s="25" t="s">
        <v>79</v>
      </c>
      <c r="BK202" s="215">
        <f>ROUND(I202*H202,2)</f>
        <v>0</v>
      </c>
      <c r="BL202" s="25" t="s">
        <v>161</v>
      </c>
      <c r="BM202" s="25" t="s">
        <v>481</v>
      </c>
    </row>
    <row r="203" spans="2:65" s="13" customFormat="1">
      <c r="B203" s="227"/>
      <c r="C203" s="228"/>
      <c r="D203" s="218" t="s">
        <v>163</v>
      </c>
      <c r="E203" s="229" t="s">
        <v>21</v>
      </c>
      <c r="F203" s="230" t="s">
        <v>482</v>
      </c>
      <c r="G203" s="228"/>
      <c r="H203" s="231">
        <v>1168.519</v>
      </c>
      <c r="I203" s="232"/>
      <c r="J203" s="228"/>
      <c r="K203" s="228"/>
      <c r="L203" s="233"/>
      <c r="M203" s="234"/>
      <c r="N203" s="235"/>
      <c r="O203" s="235"/>
      <c r="P203" s="235"/>
      <c r="Q203" s="235"/>
      <c r="R203" s="235"/>
      <c r="S203" s="235"/>
      <c r="T203" s="236"/>
      <c r="AT203" s="237" t="s">
        <v>163</v>
      </c>
      <c r="AU203" s="237" t="s">
        <v>83</v>
      </c>
      <c r="AV203" s="13" t="s">
        <v>83</v>
      </c>
      <c r="AW203" s="13" t="s">
        <v>38</v>
      </c>
      <c r="AX203" s="13" t="s">
        <v>79</v>
      </c>
      <c r="AY203" s="237" t="s">
        <v>154</v>
      </c>
    </row>
    <row r="204" spans="2:65" s="1" customFormat="1" ht="25.5" customHeight="1">
      <c r="B204" s="42"/>
      <c r="C204" s="204" t="s">
        <v>339</v>
      </c>
      <c r="D204" s="204" t="s">
        <v>156</v>
      </c>
      <c r="E204" s="205" t="s">
        <v>364</v>
      </c>
      <c r="F204" s="206" t="s">
        <v>365</v>
      </c>
      <c r="G204" s="207" t="s">
        <v>294</v>
      </c>
      <c r="H204" s="208">
        <v>4.524</v>
      </c>
      <c r="I204" s="209"/>
      <c r="J204" s="210">
        <f>ROUND(I204*H204,2)</f>
        <v>0</v>
      </c>
      <c r="K204" s="206" t="s">
        <v>160</v>
      </c>
      <c r="L204" s="62"/>
      <c r="M204" s="211" t="s">
        <v>21</v>
      </c>
      <c r="N204" s="212" t="s">
        <v>46</v>
      </c>
      <c r="O204" s="43"/>
      <c r="P204" s="213">
        <f>O204*H204</f>
        <v>0</v>
      </c>
      <c r="Q204" s="213">
        <v>0</v>
      </c>
      <c r="R204" s="213">
        <f>Q204*H204</f>
        <v>0</v>
      </c>
      <c r="S204" s="213">
        <v>0</v>
      </c>
      <c r="T204" s="214">
        <f>S204*H204</f>
        <v>0</v>
      </c>
      <c r="AR204" s="25" t="s">
        <v>161</v>
      </c>
      <c r="AT204" s="25" t="s">
        <v>156</v>
      </c>
      <c r="AU204" s="25" t="s">
        <v>83</v>
      </c>
      <c r="AY204" s="25" t="s">
        <v>154</v>
      </c>
      <c r="BE204" s="215">
        <f>IF(N204="základní",J204,0)</f>
        <v>0</v>
      </c>
      <c r="BF204" s="215">
        <f>IF(N204="snížená",J204,0)</f>
        <v>0</v>
      </c>
      <c r="BG204" s="215">
        <f>IF(N204="zákl. přenesená",J204,0)</f>
        <v>0</v>
      </c>
      <c r="BH204" s="215">
        <f>IF(N204="sníž. přenesená",J204,0)</f>
        <v>0</v>
      </c>
      <c r="BI204" s="215">
        <f>IF(N204="nulová",J204,0)</f>
        <v>0</v>
      </c>
      <c r="BJ204" s="25" t="s">
        <v>79</v>
      </c>
      <c r="BK204" s="215">
        <f>ROUND(I204*H204,2)</f>
        <v>0</v>
      </c>
      <c r="BL204" s="25" t="s">
        <v>161</v>
      </c>
      <c r="BM204" s="25" t="s">
        <v>483</v>
      </c>
    </row>
    <row r="205" spans="2:65" s="13" customFormat="1">
      <c r="B205" s="227"/>
      <c r="C205" s="228"/>
      <c r="D205" s="218" t="s">
        <v>163</v>
      </c>
      <c r="E205" s="229" t="s">
        <v>21</v>
      </c>
      <c r="F205" s="230" t="s">
        <v>484</v>
      </c>
      <c r="G205" s="228"/>
      <c r="H205" s="231">
        <v>4.524</v>
      </c>
      <c r="I205" s="232"/>
      <c r="J205" s="228"/>
      <c r="K205" s="228"/>
      <c r="L205" s="233"/>
      <c r="M205" s="234"/>
      <c r="N205" s="235"/>
      <c r="O205" s="235"/>
      <c r="P205" s="235"/>
      <c r="Q205" s="235"/>
      <c r="R205" s="235"/>
      <c r="S205" s="235"/>
      <c r="T205" s="236"/>
      <c r="AT205" s="237" t="s">
        <v>163</v>
      </c>
      <c r="AU205" s="237" t="s">
        <v>83</v>
      </c>
      <c r="AV205" s="13" t="s">
        <v>83</v>
      </c>
      <c r="AW205" s="13" t="s">
        <v>38</v>
      </c>
      <c r="AX205" s="13" t="s">
        <v>75</v>
      </c>
      <c r="AY205" s="237" t="s">
        <v>154</v>
      </c>
    </row>
    <row r="206" spans="2:65" s="15" customFormat="1">
      <c r="B206" s="249"/>
      <c r="C206" s="250"/>
      <c r="D206" s="218" t="s">
        <v>163</v>
      </c>
      <c r="E206" s="251" t="s">
        <v>21</v>
      </c>
      <c r="F206" s="252" t="s">
        <v>219</v>
      </c>
      <c r="G206" s="250"/>
      <c r="H206" s="253">
        <v>4.524</v>
      </c>
      <c r="I206" s="254"/>
      <c r="J206" s="250"/>
      <c r="K206" s="250"/>
      <c r="L206" s="255"/>
      <c r="M206" s="256"/>
      <c r="N206" s="257"/>
      <c r="O206" s="257"/>
      <c r="P206" s="257"/>
      <c r="Q206" s="257"/>
      <c r="R206" s="257"/>
      <c r="S206" s="257"/>
      <c r="T206" s="258"/>
      <c r="AT206" s="259" t="s">
        <v>163</v>
      </c>
      <c r="AU206" s="259" t="s">
        <v>83</v>
      </c>
      <c r="AV206" s="15" t="s">
        <v>161</v>
      </c>
      <c r="AW206" s="15" t="s">
        <v>38</v>
      </c>
      <c r="AX206" s="15" t="s">
        <v>79</v>
      </c>
      <c r="AY206" s="259" t="s">
        <v>154</v>
      </c>
    </row>
    <row r="207" spans="2:65" s="1" customFormat="1" ht="38.25" customHeight="1">
      <c r="B207" s="42"/>
      <c r="C207" s="204" t="s">
        <v>346</v>
      </c>
      <c r="D207" s="204" t="s">
        <v>156</v>
      </c>
      <c r="E207" s="205" t="s">
        <v>370</v>
      </c>
      <c r="F207" s="206" t="s">
        <v>371</v>
      </c>
      <c r="G207" s="207" t="s">
        <v>294</v>
      </c>
      <c r="H207" s="208">
        <v>36.192</v>
      </c>
      <c r="I207" s="209"/>
      <c r="J207" s="210">
        <f>ROUND(I207*H207,2)</f>
        <v>0</v>
      </c>
      <c r="K207" s="206" t="s">
        <v>160</v>
      </c>
      <c r="L207" s="62"/>
      <c r="M207" s="211" t="s">
        <v>21</v>
      </c>
      <c r="N207" s="212" t="s">
        <v>46</v>
      </c>
      <c r="O207" s="43"/>
      <c r="P207" s="213">
        <f>O207*H207</f>
        <v>0</v>
      </c>
      <c r="Q207" s="213">
        <v>0</v>
      </c>
      <c r="R207" s="213">
        <f>Q207*H207</f>
        <v>0</v>
      </c>
      <c r="S207" s="213">
        <v>0</v>
      </c>
      <c r="T207" s="214">
        <f>S207*H207</f>
        <v>0</v>
      </c>
      <c r="AR207" s="25" t="s">
        <v>161</v>
      </c>
      <c r="AT207" s="25" t="s">
        <v>156</v>
      </c>
      <c r="AU207" s="25" t="s">
        <v>83</v>
      </c>
      <c r="AY207" s="25" t="s">
        <v>154</v>
      </c>
      <c r="BE207" s="215">
        <f>IF(N207="základní",J207,0)</f>
        <v>0</v>
      </c>
      <c r="BF207" s="215">
        <f>IF(N207="snížená",J207,0)</f>
        <v>0</v>
      </c>
      <c r="BG207" s="215">
        <f>IF(N207="zákl. přenesená",J207,0)</f>
        <v>0</v>
      </c>
      <c r="BH207" s="215">
        <f>IF(N207="sníž. přenesená",J207,0)</f>
        <v>0</v>
      </c>
      <c r="BI207" s="215">
        <f>IF(N207="nulová",J207,0)</f>
        <v>0</v>
      </c>
      <c r="BJ207" s="25" t="s">
        <v>79</v>
      </c>
      <c r="BK207" s="215">
        <f>ROUND(I207*H207,2)</f>
        <v>0</v>
      </c>
      <c r="BL207" s="25" t="s">
        <v>161</v>
      </c>
      <c r="BM207" s="25" t="s">
        <v>485</v>
      </c>
    </row>
    <row r="208" spans="2:65" s="13" customFormat="1">
      <c r="B208" s="227"/>
      <c r="C208" s="228"/>
      <c r="D208" s="218" t="s">
        <v>163</v>
      </c>
      <c r="E208" s="229" t="s">
        <v>21</v>
      </c>
      <c r="F208" s="230" t="s">
        <v>486</v>
      </c>
      <c r="G208" s="228"/>
      <c r="H208" s="231">
        <v>36.192</v>
      </c>
      <c r="I208" s="232"/>
      <c r="J208" s="228"/>
      <c r="K208" s="228"/>
      <c r="L208" s="233"/>
      <c r="M208" s="234"/>
      <c r="N208" s="235"/>
      <c r="O208" s="235"/>
      <c r="P208" s="235"/>
      <c r="Q208" s="235"/>
      <c r="R208" s="235"/>
      <c r="S208" s="235"/>
      <c r="T208" s="236"/>
      <c r="AT208" s="237" t="s">
        <v>163</v>
      </c>
      <c r="AU208" s="237" t="s">
        <v>83</v>
      </c>
      <c r="AV208" s="13" t="s">
        <v>83</v>
      </c>
      <c r="AW208" s="13" t="s">
        <v>38</v>
      </c>
      <c r="AX208" s="13" t="s">
        <v>79</v>
      </c>
      <c r="AY208" s="237" t="s">
        <v>154</v>
      </c>
    </row>
    <row r="209" spans="2:65" s="1" customFormat="1" ht="16.5" customHeight="1">
      <c r="B209" s="42"/>
      <c r="C209" s="204" t="s">
        <v>351</v>
      </c>
      <c r="D209" s="204" t="s">
        <v>156</v>
      </c>
      <c r="E209" s="205" t="s">
        <v>375</v>
      </c>
      <c r="F209" s="206" t="s">
        <v>376</v>
      </c>
      <c r="G209" s="207" t="s">
        <v>294</v>
      </c>
      <c r="H209" s="208">
        <v>36.162999999999997</v>
      </c>
      <c r="I209" s="209"/>
      <c r="J209" s="210">
        <f>ROUND(I209*H209,2)</f>
        <v>0</v>
      </c>
      <c r="K209" s="206" t="s">
        <v>160</v>
      </c>
      <c r="L209" s="62"/>
      <c r="M209" s="211" t="s">
        <v>21</v>
      </c>
      <c r="N209" s="212" t="s">
        <v>46</v>
      </c>
      <c r="O209" s="43"/>
      <c r="P209" s="213">
        <f>O209*H209</f>
        <v>0</v>
      </c>
      <c r="Q209" s="213">
        <v>0</v>
      </c>
      <c r="R209" s="213">
        <f>Q209*H209</f>
        <v>0</v>
      </c>
      <c r="S209" s="213">
        <v>0</v>
      </c>
      <c r="T209" s="214">
        <f>S209*H209</f>
        <v>0</v>
      </c>
      <c r="AR209" s="25" t="s">
        <v>161</v>
      </c>
      <c r="AT209" s="25" t="s">
        <v>156</v>
      </c>
      <c r="AU209" s="25" t="s">
        <v>83</v>
      </c>
      <c r="AY209" s="25" t="s">
        <v>154</v>
      </c>
      <c r="BE209" s="215">
        <f>IF(N209="základní",J209,0)</f>
        <v>0</v>
      </c>
      <c r="BF209" s="215">
        <f>IF(N209="snížená",J209,0)</f>
        <v>0</v>
      </c>
      <c r="BG209" s="215">
        <f>IF(N209="zákl. přenesená",J209,0)</f>
        <v>0</v>
      </c>
      <c r="BH209" s="215">
        <f>IF(N209="sníž. přenesená",J209,0)</f>
        <v>0</v>
      </c>
      <c r="BI209" s="215">
        <f>IF(N209="nulová",J209,0)</f>
        <v>0</v>
      </c>
      <c r="BJ209" s="25" t="s">
        <v>79</v>
      </c>
      <c r="BK209" s="215">
        <f>ROUND(I209*H209,2)</f>
        <v>0</v>
      </c>
      <c r="BL209" s="25" t="s">
        <v>161</v>
      </c>
      <c r="BM209" s="25" t="s">
        <v>487</v>
      </c>
    </row>
    <row r="210" spans="2:65" s="13" customFormat="1">
      <c r="B210" s="227"/>
      <c r="C210" s="228"/>
      <c r="D210" s="218" t="s">
        <v>163</v>
      </c>
      <c r="E210" s="229" t="s">
        <v>21</v>
      </c>
      <c r="F210" s="230" t="s">
        <v>478</v>
      </c>
      <c r="G210" s="228"/>
      <c r="H210" s="231">
        <v>31.638999999999999</v>
      </c>
      <c r="I210" s="232"/>
      <c r="J210" s="228"/>
      <c r="K210" s="228"/>
      <c r="L210" s="233"/>
      <c r="M210" s="234"/>
      <c r="N210" s="235"/>
      <c r="O210" s="235"/>
      <c r="P210" s="235"/>
      <c r="Q210" s="235"/>
      <c r="R210" s="235"/>
      <c r="S210" s="235"/>
      <c r="T210" s="236"/>
      <c r="AT210" s="237" t="s">
        <v>163</v>
      </c>
      <c r="AU210" s="237" t="s">
        <v>83</v>
      </c>
      <c r="AV210" s="13" t="s">
        <v>83</v>
      </c>
      <c r="AW210" s="13" t="s">
        <v>38</v>
      </c>
      <c r="AX210" s="13" t="s">
        <v>75</v>
      </c>
      <c r="AY210" s="237" t="s">
        <v>154</v>
      </c>
    </row>
    <row r="211" spans="2:65" s="13" customFormat="1">
      <c r="B211" s="227"/>
      <c r="C211" s="228"/>
      <c r="D211" s="218" t="s">
        <v>163</v>
      </c>
      <c r="E211" s="229" t="s">
        <v>21</v>
      </c>
      <c r="F211" s="230" t="s">
        <v>484</v>
      </c>
      <c r="G211" s="228"/>
      <c r="H211" s="231">
        <v>4.524</v>
      </c>
      <c r="I211" s="232"/>
      <c r="J211" s="228"/>
      <c r="K211" s="228"/>
      <c r="L211" s="233"/>
      <c r="M211" s="234"/>
      <c r="N211" s="235"/>
      <c r="O211" s="235"/>
      <c r="P211" s="235"/>
      <c r="Q211" s="235"/>
      <c r="R211" s="235"/>
      <c r="S211" s="235"/>
      <c r="T211" s="236"/>
      <c r="AT211" s="237" t="s">
        <v>163</v>
      </c>
      <c r="AU211" s="237" t="s">
        <v>83</v>
      </c>
      <c r="AV211" s="13" t="s">
        <v>83</v>
      </c>
      <c r="AW211" s="13" t="s">
        <v>38</v>
      </c>
      <c r="AX211" s="13" t="s">
        <v>75</v>
      </c>
      <c r="AY211" s="237" t="s">
        <v>154</v>
      </c>
    </row>
    <row r="212" spans="2:65" s="15" customFormat="1">
      <c r="B212" s="249"/>
      <c r="C212" s="250"/>
      <c r="D212" s="218" t="s">
        <v>163</v>
      </c>
      <c r="E212" s="251" t="s">
        <v>21</v>
      </c>
      <c r="F212" s="252" t="s">
        <v>219</v>
      </c>
      <c r="G212" s="250"/>
      <c r="H212" s="253">
        <v>36.162999999999997</v>
      </c>
      <c r="I212" s="254"/>
      <c r="J212" s="250"/>
      <c r="K212" s="250"/>
      <c r="L212" s="255"/>
      <c r="M212" s="256"/>
      <c r="N212" s="257"/>
      <c r="O212" s="257"/>
      <c r="P212" s="257"/>
      <c r="Q212" s="257"/>
      <c r="R212" s="257"/>
      <c r="S212" s="257"/>
      <c r="T212" s="258"/>
      <c r="AT212" s="259" t="s">
        <v>163</v>
      </c>
      <c r="AU212" s="259" t="s">
        <v>83</v>
      </c>
      <c r="AV212" s="15" t="s">
        <v>161</v>
      </c>
      <c r="AW212" s="15" t="s">
        <v>38</v>
      </c>
      <c r="AX212" s="15" t="s">
        <v>79</v>
      </c>
      <c r="AY212" s="259" t="s">
        <v>154</v>
      </c>
    </row>
    <row r="213" spans="2:65" s="1" customFormat="1" ht="25.5" customHeight="1">
      <c r="B213" s="42"/>
      <c r="C213" s="204" t="s">
        <v>359</v>
      </c>
      <c r="D213" s="204" t="s">
        <v>156</v>
      </c>
      <c r="E213" s="205" t="s">
        <v>379</v>
      </c>
      <c r="F213" s="206" t="s">
        <v>380</v>
      </c>
      <c r="G213" s="207" t="s">
        <v>294</v>
      </c>
      <c r="H213" s="208">
        <v>36.661999999999999</v>
      </c>
      <c r="I213" s="209"/>
      <c r="J213" s="210">
        <f>ROUND(I213*H213,2)</f>
        <v>0</v>
      </c>
      <c r="K213" s="206" t="s">
        <v>160</v>
      </c>
      <c r="L213" s="62"/>
      <c r="M213" s="211" t="s">
        <v>21</v>
      </c>
      <c r="N213" s="212" t="s">
        <v>46</v>
      </c>
      <c r="O213" s="43"/>
      <c r="P213" s="213">
        <f>O213*H213</f>
        <v>0</v>
      </c>
      <c r="Q213" s="213">
        <v>0</v>
      </c>
      <c r="R213" s="213">
        <f>Q213*H213</f>
        <v>0</v>
      </c>
      <c r="S213" s="213">
        <v>0</v>
      </c>
      <c r="T213" s="214">
        <f>S213*H213</f>
        <v>0</v>
      </c>
      <c r="AR213" s="25" t="s">
        <v>161</v>
      </c>
      <c r="AT213" s="25" t="s">
        <v>156</v>
      </c>
      <c r="AU213" s="25" t="s">
        <v>83</v>
      </c>
      <c r="AY213" s="25" t="s">
        <v>154</v>
      </c>
      <c r="BE213" s="215">
        <f>IF(N213="základní",J213,0)</f>
        <v>0</v>
      </c>
      <c r="BF213" s="215">
        <f>IF(N213="snížená",J213,0)</f>
        <v>0</v>
      </c>
      <c r="BG213" s="215">
        <f>IF(N213="zákl. přenesená",J213,0)</f>
        <v>0</v>
      </c>
      <c r="BH213" s="215">
        <f>IF(N213="sníž. přenesená",J213,0)</f>
        <v>0</v>
      </c>
      <c r="BI213" s="215">
        <f>IF(N213="nulová",J213,0)</f>
        <v>0</v>
      </c>
      <c r="BJ213" s="25" t="s">
        <v>79</v>
      </c>
      <c r="BK213" s="215">
        <f>ROUND(I213*H213,2)</f>
        <v>0</v>
      </c>
      <c r="BL213" s="25" t="s">
        <v>161</v>
      </c>
      <c r="BM213" s="25" t="s">
        <v>488</v>
      </c>
    </row>
    <row r="214" spans="2:65" s="13" customFormat="1">
      <c r="B214" s="227"/>
      <c r="C214" s="228"/>
      <c r="D214" s="218" t="s">
        <v>163</v>
      </c>
      <c r="E214" s="229" t="s">
        <v>21</v>
      </c>
      <c r="F214" s="230" t="s">
        <v>489</v>
      </c>
      <c r="G214" s="228"/>
      <c r="H214" s="231">
        <v>29.001999999999999</v>
      </c>
      <c r="I214" s="232"/>
      <c r="J214" s="228"/>
      <c r="K214" s="228"/>
      <c r="L214" s="233"/>
      <c r="M214" s="234"/>
      <c r="N214" s="235"/>
      <c r="O214" s="235"/>
      <c r="P214" s="235"/>
      <c r="Q214" s="235"/>
      <c r="R214" s="235"/>
      <c r="S214" s="235"/>
      <c r="T214" s="236"/>
      <c r="AT214" s="237" t="s">
        <v>163</v>
      </c>
      <c r="AU214" s="237" t="s">
        <v>83</v>
      </c>
      <c r="AV214" s="13" t="s">
        <v>83</v>
      </c>
      <c r="AW214" s="13" t="s">
        <v>38</v>
      </c>
      <c r="AX214" s="13" t="s">
        <v>75</v>
      </c>
      <c r="AY214" s="237" t="s">
        <v>154</v>
      </c>
    </row>
    <row r="215" spans="2:65" s="13" customFormat="1">
      <c r="B215" s="227"/>
      <c r="C215" s="228"/>
      <c r="D215" s="218" t="s">
        <v>163</v>
      </c>
      <c r="E215" s="229" t="s">
        <v>21</v>
      </c>
      <c r="F215" s="230" t="s">
        <v>490</v>
      </c>
      <c r="G215" s="228"/>
      <c r="H215" s="231">
        <v>7.66</v>
      </c>
      <c r="I215" s="232"/>
      <c r="J215" s="228"/>
      <c r="K215" s="228"/>
      <c r="L215" s="233"/>
      <c r="M215" s="234"/>
      <c r="N215" s="235"/>
      <c r="O215" s="235"/>
      <c r="P215" s="235"/>
      <c r="Q215" s="235"/>
      <c r="R215" s="235"/>
      <c r="S215" s="235"/>
      <c r="T215" s="236"/>
      <c r="AT215" s="237" t="s">
        <v>163</v>
      </c>
      <c r="AU215" s="237" t="s">
        <v>83</v>
      </c>
      <c r="AV215" s="13" t="s">
        <v>83</v>
      </c>
      <c r="AW215" s="13" t="s">
        <v>38</v>
      </c>
      <c r="AX215" s="13" t="s">
        <v>75</v>
      </c>
      <c r="AY215" s="237" t="s">
        <v>154</v>
      </c>
    </row>
    <row r="216" spans="2:65" s="15" customFormat="1">
      <c r="B216" s="249"/>
      <c r="C216" s="250"/>
      <c r="D216" s="218" t="s">
        <v>163</v>
      </c>
      <c r="E216" s="251" t="s">
        <v>21</v>
      </c>
      <c r="F216" s="252" t="s">
        <v>219</v>
      </c>
      <c r="G216" s="250"/>
      <c r="H216" s="253">
        <v>36.661999999999999</v>
      </c>
      <c r="I216" s="254"/>
      <c r="J216" s="250"/>
      <c r="K216" s="250"/>
      <c r="L216" s="255"/>
      <c r="M216" s="256"/>
      <c r="N216" s="257"/>
      <c r="O216" s="257"/>
      <c r="P216" s="257"/>
      <c r="Q216" s="257"/>
      <c r="R216" s="257"/>
      <c r="S216" s="257"/>
      <c r="T216" s="258"/>
      <c r="AT216" s="259" t="s">
        <v>163</v>
      </c>
      <c r="AU216" s="259" t="s">
        <v>83</v>
      </c>
      <c r="AV216" s="15" t="s">
        <v>161</v>
      </c>
      <c r="AW216" s="15" t="s">
        <v>38</v>
      </c>
      <c r="AX216" s="15" t="s">
        <v>79</v>
      </c>
      <c r="AY216" s="259" t="s">
        <v>154</v>
      </c>
    </row>
    <row r="217" spans="2:65" s="1" customFormat="1" ht="16.5" customHeight="1">
      <c r="B217" s="42"/>
      <c r="C217" s="204" t="s">
        <v>363</v>
      </c>
      <c r="D217" s="204" t="s">
        <v>156</v>
      </c>
      <c r="E217" s="205" t="s">
        <v>383</v>
      </c>
      <c r="F217" s="206" t="s">
        <v>384</v>
      </c>
      <c r="G217" s="207" t="s">
        <v>294</v>
      </c>
      <c r="H217" s="208">
        <v>63.277000000000001</v>
      </c>
      <c r="I217" s="209"/>
      <c r="J217" s="210">
        <f>ROUND(I217*H217,2)</f>
        <v>0</v>
      </c>
      <c r="K217" s="206" t="s">
        <v>160</v>
      </c>
      <c r="L217" s="62"/>
      <c r="M217" s="211" t="s">
        <v>21</v>
      </c>
      <c r="N217" s="212" t="s">
        <v>46</v>
      </c>
      <c r="O217" s="43"/>
      <c r="P217" s="213">
        <f>O217*H217</f>
        <v>0</v>
      </c>
      <c r="Q217" s="213">
        <v>0</v>
      </c>
      <c r="R217" s="213">
        <f>Q217*H217</f>
        <v>0</v>
      </c>
      <c r="S217" s="213">
        <v>0</v>
      </c>
      <c r="T217" s="214">
        <f>S217*H217</f>
        <v>0</v>
      </c>
      <c r="AR217" s="25" t="s">
        <v>161</v>
      </c>
      <c r="AT217" s="25" t="s">
        <v>156</v>
      </c>
      <c r="AU217" s="25" t="s">
        <v>83</v>
      </c>
      <c r="AY217" s="25" t="s">
        <v>154</v>
      </c>
      <c r="BE217" s="215">
        <f>IF(N217="základní",J217,0)</f>
        <v>0</v>
      </c>
      <c r="BF217" s="215">
        <f>IF(N217="snížená",J217,0)</f>
        <v>0</v>
      </c>
      <c r="BG217" s="215">
        <f>IF(N217="zákl. přenesená",J217,0)</f>
        <v>0</v>
      </c>
      <c r="BH217" s="215">
        <f>IF(N217="sníž. přenesená",J217,0)</f>
        <v>0</v>
      </c>
      <c r="BI217" s="215">
        <f>IF(N217="nulová",J217,0)</f>
        <v>0</v>
      </c>
      <c r="BJ217" s="25" t="s">
        <v>79</v>
      </c>
      <c r="BK217" s="215">
        <f>ROUND(I217*H217,2)</f>
        <v>0</v>
      </c>
      <c r="BL217" s="25" t="s">
        <v>161</v>
      </c>
      <c r="BM217" s="25" t="s">
        <v>491</v>
      </c>
    </row>
    <row r="218" spans="2:65" s="13" customFormat="1">
      <c r="B218" s="227"/>
      <c r="C218" s="228"/>
      <c r="D218" s="218" t="s">
        <v>163</v>
      </c>
      <c r="E218" s="229" t="s">
        <v>21</v>
      </c>
      <c r="F218" s="230" t="s">
        <v>473</v>
      </c>
      <c r="G218" s="228"/>
      <c r="H218" s="231">
        <v>23.728999999999999</v>
      </c>
      <c r="I218" s="232"/>
      <c r="J218" s="228"/>
      <c r="K218" s="228"/>
      <c r="L218" s="233"/>
      <c r="M218" s="234"/>
      <c r="N218" s="235"/>
      <c r="O218" s="235"/>
      <c r="P218" s="235"/>
      <c r="Q218" s="235"/>
      <c r="R218" s="235"/>
      <c r="S218" s="235"/>
      <c r="T218" s="236"/>
      <c r="AT218" s="237" t="s">
        <v>163</v>
      </c>
      <c r="AU218" s="237" t="s">
        <v>83</v>
      </c>
      <c r="AV218" s="13" t="s">
        <v>83</v>
      </c>
      <c r="AW218" s="13" t="s">
        <v>38</v>
      </c>
      <c r="AX218" s="13" t="s">
        <v>75</v>
      </c>
      <c r="AY218" s="237" t="s">
        <v>154</v>
      </c>
    </row>
    <row r="219" spans="2:65" s="13" customFormat="1">
      <c r="B219" s="227"/>
      <c r="C219" s="228"/>
      <c r="D219" s="218" t="s">
        <v>163</v>
      </c>
      <c r="E219" s="229" t="s">
        <v>21</v>
      </c>
      <c r="F219" s="230" t="s">
        <v>474</v>
      </c>
      <c r="G219" s="228"/>
      <c r="H219" s="231">
        <v>39.548000000000002</v>
      </c>
      <c r="I219" s="232"/>
      <c r="J219" s="228"/>
      <c r="K219" s="228"/>
      <c r="L219" s="233"/>
      <c r="M219" s="234"/>
      <c r="N219" s="235"/>
      <c r="O219" s="235"/>
      <c r="P219" s="235"/>
      <c r="Q219" s="235"/>
      <c r="R219" s="235"/>
      <c r="S219" s="235"/>
      <c r="T219" s="236"/>
      <c r="AT219" s="237" t="s">
        <v>163</v>
      </c>
      <c r="AU219" s="237" t="s">
        <v>83</v>
      </c>
      <c r="AV219" s="13" t="s">
        <v>83</v>
      </c>
      <c r="AW219" s="13" t="s">
        <v>38</v>
      </c>
      <c r="AX219" s="13" t="s">
        <v>75</v>
      </c>
      <c r="AY219" s="237" t="s">
        <v>154</v>
      </c>
    </row>
    <row r="220" spans="2:65" s="15" customFormat="1">
      <c r="B220" s="249"/>
      <c r="C220" s="250"/>
      <c r="D220" s="218" t="s">
        <v>163</v>
      </c>
      <c r="E220" s="251" t="s">
        <v>21</v>
      </c>
      <c r="F220" s="252" t="s">
        <v>219</v>
      </c>
      <c r="G220" s="250"/>
      <c r="H220" s="253">
        <v>63.277000000000001</v>
      </c>
      <c r="I220" s="254"/>
      <c r="J220" s="250"/>
      <c r="K220" s="250"/>
      <c r="L220" s="255"/>
      <c r="M220" s="256"/>
      <c r="N220" s="257"/>
      <c r="O220" s="257"/>
      <c r="P220" s="257"/>
      <c r="Q220" s="257"/>
      <c r="R220" s="257"/>
      <c r="S220" s="257"/>
      <c r="T220" s="258"/>
      <c r="AT220" s="259" t="s">
        <v>163</v>
      </c>
      <c r="AU220" s="259" t="s">
        <v>83</v>
      </c>
      <c r="AV220" s="15" t="s">
        <v>161</v>
      </c>
      <c r="AW220" s="15" t="s">
        <v>38</v>
      </c>
      <c r="AX220" s="15" t="s">
        <v>79</v>
      </c>
      <c r="AY220" s="259" t="s">
        <v>154</v>
      </c>
    </row>
    <row r="221" spans="2:65" s="11" customFormat="1" ht="29.85" customHeight="1">
      <c r="B221" s="188"/>
      <c r="C221" s="189"/>
      <c r="D221" s="190" t="s">
        <v>74</v>
      </c>
      <c r="E221" s="202" t="s">
        <v>386</v>
      </c>
      <c r="F221" s="202" t="s">
        <v>387</v>
      </c>
      <c r="G221" s="189"/>
      <c r="H221" s="189"/>
      <c r="I221" s="192"/>
      <c r="J221" s="203">
        <f>BK221</f>
        <v>0</v>
      </c>
      <c r="K221" s="189"/>
      <c r="L221" s="194"/>
      <c r="M221" s="195"/>
      <c r="N221" s="196"/>
      <c r="O221" s="196"/>
      <c r="P221" s="197">
        <f>P222</f>
        <v>0</v>
      </c>
      <c r="Q221" s="196"/>
      <c r="R221" s="197">
        <f>R222</f>
        <v>0</v>
      </c>
      <c r="S221" s="196"/>
      <c r="T221" s="198">
        <f>T222</f>
        <v>0</v>
      </c>
      <c r="AR221" s="199" t="s">
        <v>79</v>
      </c>
      <c r="AT221" s="200" t="s">
        <v>74</v>
      </c>
      <c r="AU221" s="200" t="s">
        <v>79</v>
      </c>
      <c r="AY221" s="199" t="s">
        <v>154</v>
      </c>
      <c r="BK221" s="201">
        <f>BK222</f>
        <v>0</v>
      </c>
    </row>
    <row r="222" spans="2:65" s="1" customFormat="1" ht="25.5" customHeight="1">
      <c r="B222" s="42"/>
      <c r="C222" s="204" t="s">
        <v>369</v>
      </c>
      <c r="D222" s="204" t="s">
        <v>156</v>
      </c>
      <c r="E222" s="205" t="s">
        <v>389</v>
      </c>
      <c r="F222" s="206" t="s">
        <v>390</v>
      </c>
      <c r="G222" s="207" t="s">
        <v>294</v>
      </c>
      <c r="H222" s="208">
        <v>116.788</v>
      </c>
      <c r="I222" s="209"/>
      <c r="J222" s="210">
        <f>ROUND(I222*H222,2)</f>
        <v>0</v>
      </c>
      <c r="K222" s="206" t="s">
        <v>160</v>
      </c>
      <c r="L222" s="62"/>
      <c r="M222" s="211" t="s">
        <v>21</v>
      </c>
      <c r="N222" s="274" t="s">
        <v>46</v>
      </c>
      <c r="O222" s="271"/>
      <c r="P222" s="272">
        <f>O222*H222</f>
        <v>0</v>
      </c>
      <c r="Q222" s="272">
        <v>0</v>
      </c>
      <c r="R222" s="272">
        <f>Q222*H222</f>
        <v>0</v>
      </c>
      <c r="S222" s="272">
        <v>0</v>
      </c>
      <c r="T222" s="273">
        <f>S222*H222</f>
        <v>0</v>
      </c>
      <c r="AR222" s="25" t="s">
        <v>161</v>
      </c>
      <c r="AT222" s="25" t="s">
        <v>156</v>
      </c>
      <c r="AU222" s="25" t="s">
        <v>83</v>
      </c>
      <c r="AY222" s="25" t="s">
        <v>154</v>
      </c>
      <c r="BE222" s="215">
        <f>IF(N222="základní",J222,0)</f>
        <v>0</v>
      </c>
      <c r="BF222" s="215">
        <f>IF(N222="snížená",J222,0)</f>
        <v>0</v>
      </c>
      <c r="BG222" s="215">
        <f>IF(N222="zákl. přenesená",J222,0)</f>
        <v>0</v>
      </c>
      <c r="BH222" s="215">
        <f>IF(N222="sníž. přenesená",J222,0)</f>
        <v>0</v>
      </c>
      <c r="BI222" s="215">
        <f>IF(N222="nulová",J222,0)</f>
        <v>0</v>
      </c>
      <c r="BJ222" s="25" t="s">
        <v>79</v>
      </c>
      <c r="BK222" s="215">
        <f>ROUND(I222*H222,2)</f>
        <v>0</v>
      </c>
      <c r="BL222" s="25" t="s">
        <v>161</v>
      </c>
      <c r="BM222" s="25" t="s">
        <v>492</v>
      </c>
    </row>
    <row r="223" spans="2:65" s="1" customFormat="1" ht="6.95" customHeight="1">
      <c r="B223" s="57"/>
      <c r="C223" s="58"/>
      <c r="D223" s="58"/>
      <c r="E223" s="58"/>
      <c r="F223" s="58"/>
      <c r="G223" s="58"/>
      <c r="H223" s="58"/>
      <c r="I223" s="149"/>
      <c r="J223" s="58"/>
      <c r="K223" s="58"/>
      <c r="L223" s="62"/>
    </row>
  </sheetData>
  <sheetProtection algorithmName="SHA-512" hashValue="mko0q2nGSPllMiqDW/spRDAuCPHFZrtFt9wB7dDP38Z/wrGWiJR0yTP9+LcG8If88UZyroAyj2KwKJg/C69uEA==" saltValue="QJK0n6lfW9hlT2cRKo7yB4TDM5l2jj9pOdPeKB14usFJCSTzWS59MGOOSVk8FWbSh+qAgtVPuUcb4Nv/pqXSdQ==" spinCount="100000" sheet="1" objects="1" scenarios="1" formatColumns="0" formatRows="0" autoFilter="0"/>
  <autoFilter ref="C94:K222"/>
  <mergeCells count="16">
    <mergeCell ref="G1:H1"/>
    <mergeCell ref="E49:H49"/>
    <mergeCell ref="E53:H53"/>
    <mergeCell ref="E51:H51"/>
    <mergeCell ref="E55:H55"/>
    <mergeCell ref="E7:H7"/>
    <mergeCell ref="E11:H11"/>
    <mergeCell ref="E9:H9"/>
    <mergeCell ref="E13:H13"/>
    <mergeCell ref="E28:H28"/>
    <mergeCell ref="L2:V2"/>
    <mergeCell ref="E81:H81"/>
    <mergeCell ref="E85:H85"/>
    <mergeCell ref="E83:H83"/>
    <mergeCell ref="E87:H87"/>
    <mergeCell ref="J59:J60"/>
  </mergeCells>
  <hyperlinks>
    <hyperlink ref="F1:G1" location="C2" display="1) Krycí list soupisu"/>
    <hyperlink ref="G1:H1" location="C62" display="2) Rekapitulace"/>
    <hyperlink ref="J1" location="C9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15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112</v>
      </c>
      <c r="G1" s="404" t="s">
        <v>113</v>
      </c>
      <c r="H1" s="404"/>
      <c r="I1" s="125"/>
      <c r="J1" s="124" t="s">
        <v>114</v>
      </c>
      <c r="K1" s="123" t="s">
        <v>115</v>
      </c>
      <c r="L1" s="124" t="s">
        <v>116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AT2" s="25" t="s">
        <v>98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83</v>
      </c>
    </row>
    <row r="4" spans="1:70" ht="36.950000000000003" customHeight="1">
      <c r="B4" s="29"/>
      <c r="C4" s="30"/>
      <c r="D4" s="31" t="s">
        <v>117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 ht="15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5" t="str">
        <f>'Rekapitulace stavby'!K6</f>
        <v>Rekonstrukce chodníků na ul. Dukelská, Šenov u Nového Jičína</v>
      </c>
      <c r="F7" s="406"/>
      <c r="G7" s="406"/>
      <c r="H7" s="406"/>
      <c r="I7" s="127"/>
      <c r="J7" s="30"/>
      <c r="K7" s="32"/>
    </row>
    <row r="8" spans="1:70" ht="15">
      <c r="B8" s="29"/>
      <c r="C8" s="30"/>
      <c r="D8" s="38" t="s">
        <v>118</v>
      </c>
      <c r="E8" s="30"/>
      <c r="F8" s="30"/>
      <c r="G8" s="30"/>
      <c r="H8" s="30"/>
      <c r="I8" s="127"/>
      <c r="J8" s="30"/>
      <c r="K8" s="32"/>
    </row>
    <row r="9" spans="1:70" ht="16.5" customHeight="1">
      <c r="B9" s="29"/>
      <c r="C9" s="30"/>
      <c r="D9" s="30"/>
      <c r="E9" s="405" t="s">
        <v>119</v>
      </c>
      <c r="F9" s="391"/>
      <c r="G9" s="391"/>
      <c r="H9" s="391"/>
      <c r="I9" s="127"/>
      <c r="J9" s="30"/>
      <c r="K9" s="32"/>
    </row>
    <row r="10" spans="1:70" ht="15">
      <c r="B10" s="29"/>
      <c r="C10" s="30"/>
      <c r="D10" s="38" t="s">
        <v>120</v>
      </c>
      <c r="E10" s="30"/>
      <c r="F10" s="30"/>
      <c r="G10" s="30"/>
      <c r="H10" s="30"/>
      <c r="I10" s="127"/>
      <c r="J10" s="30"/>
      <c r="K10" s="32"/>
    </row>
    <row r="11" spans="1:70" s="1" customFormat="1" ht="16.5" customHeight="1">
      <c r="B11" s="42"/>
      <c r="C11" s="43"/>
      <c r="D11" s="43"/>
      <c r="E11" s="376" t="s">
        <v>121</v>
      </c>
      <c r="F11" s="407"/>
      <c r="G11" s="407"/>
      <c r="H11" s="407"/>
      <c r="I11" s="128"/>
      <c r="J11" s="43"/>
      <c r="K11" s="46"/>
    </row>
    <row r="12" spans="1:70" s="1" customFormat="1" ht="15">
      <c r="B12" s="42"/>
      <c r="C12" s="43"/>
      <c r="D12" s="38" t="s">
        <v>122</v>
      </c>
      <c r="E12" s="43"/>
      <c r="F12" s="43"/>
      <c r="G12" s="43"/>
      <c r="H12" s="43"/>
      <c r="I12" s="128"/>
      <c r="J12" s="43"/>
      <c r="K12" s="46"/>
    </row>
    <row r="13" spans="1:70" s="1" customFormat="1" ht="36.950000000000003" customHeight="1">
      <c r="B13" s="42"/>
      <c r="C13" s="43"/>
      <c r="D13" s="43"/>
      <c r="E13" s="408" t="s">
        <v>493</v>
      </c>
      <c r="F13" s="407"/>
      <c r="G13" s="407"/>
      <c r="H13" s="407"/>
      <c r="I13" s="128"/>
      <c r="J13" s="43"/>
      <c r="K13" s="46"/>
    </row>
    <row r="14" spans="1:70" s="1" customFormat="1">
      <c r="B14" s="42"/>
      <c r="C14" s="43"/>
      <c r="D14" s="43"/>
      <c r="E14" s="43"/>
      <c r="F14" s="43"/>
      <c r="G14" s="43"/>
      <c r="H14" s="43"/>
      <c r="I14" s="128"/>
      <c r="J14" s="43"/>
      <c r="K14" s="46"/>
    </row>
    <row r="15" spans="1:70" s="1" customFormat="1" ht="14.45" customHeight="1">
      <c r="B15" s="42"/>
      <c r="C15" s="43"/>
      <c r="D15" s="38" t="s">
        <v>20</v>
      </c>
      <c r="E15" s="43"/>
      <c r="F15" s="36" t="s">
        <v>21</v>
      </c>
      <c r="G15" s="43"/>
      <c r="H15" s="43"/>
      <c r="I15" s="129" t="s">
        <v>22</v>
      </c>
      <c r="J15" s="36" t="s">
        <v>21</v>
      </c>
      <c r="K15" s="46"/>
    </row>
    <row r="16" spans="1:70" s="1" customFormat="1" ht="14.45" customHeight="1">
      <c r="B16" s="42"/>
      <c r="C16" s="43"/>
      <c r="D16" s="38" t="s">
        <v>23</v>
      </c>
      <c r="E16" s="43"/>
      <c r="F16" s="36" t="s">
        <v>24</v>
      </c>
      <c r="G16" s="43"/>
      <c r="H16" s="43"/>
      <c r="I16" s="129" t="s">
        <v>25</v>
      </c>
      <c r="J16" s="130" t="str">
        <f>'Rekapitulace stavby'!AN8</f>
        <v>28. 2. 2018</v>
      </c>
      <c r="K16" s="46"/>
    </row>
    <row r="17" spans="2:11" s="1" customFormat="1" ht="10.9" customHeight="1">
      <c r="B17" s="42"/>
      <c r="C17" s="43"/>
      <c r="D17" s="43"/>
      <c r="E17" s="43"/>
      <c r="F17" s="43"/>
      <c r="G17" s="43"/>
      <c r="H17" s="43"/>
      <c r="I17" s="128"/>
      <c r="J17" s="43"/>
      <c r="K17" s="46"/>
    </row>
    <row r="18" spans="2:11" s="1" customFormat="1" ht="14.45" customHeight="1">
      <c r="B18" s="42"/>
      <c r="C18" s="43"/>
      <c r="D18" s="38" t="s">
        <v>27</v>
      </c>
      <c r="E18" s="43"/>
      <c r="F18" s="43"/>
      <c r="G18" s="43"/>
      <c r="H18" s="43"/>
      <c r="I18" s="129" t="s">
        <v>28</v>
      </c>
      <c r="J18" s="36" t="s">
        <v>29</v>
      </c>
      <c r="K18" s="46"/>
    </row>
    <row r="19" spans="2:11" s="1" customFormat="1" ht="18" customHeight="1">
      <c r="B19" s="42"/>
      <c r="C19" s="43"/>
      <c r="D19" s="43"/>
      <c r="E19" s="36" t="s">
        <v>30</v>
      </c>
      <c r="F19" s="43"/>
      <c r="G19" s="43"/>
      <c r="H19" s="43"/>
      <c r="I19" s="129" t="s">
        <v>31</v>
      </c>
      <c r="J19" s="36" t="s">
        <v>32</v>
      </c>
      <c r="K19" s="46"/>
    </row>
    <row r="20" spans="2:11" s="1" customFormat="1" ht="6.95" customHeight="1">
      <c r="B20" s="42"/>
      <c r="C20" s="43"/>
      <c r="D20" s="43"/>
      <c r="E20" s="43"/>
      <c r="F20" s="43"/>
      <c r="G20" s="43"/>
      <c r="H20" s="43"/>
      <c r="I20" s="128"/>
      <c r="J20" s="43"/>
      <c r="K20" s="46"/>
    </row>
    <row r="21" spans="2:11" s="1" customFormat="1" ht="14.45" customHeight="1">
      <c r="B21" s="42"/>
      <c r="C21" s="43"/>
      <c r="D21" s="38" t="s">
        <v>33</v>
      </c>
      <c r="E21" s="43"/>
      <c r="F21" s="43"/>
      <c r="G21" s="43"/>
      <c r="H21" s="43"/>
      <c r="I21" s="129" t="s">
        <v>28</v>
      </c>
      <c r="J21" s="36" t="str">
        <f>IF('Rekapitulace stavby'!AN13="Vyplň údaj","",IF('Rekapitulace stavby'!AN13="","",'Rekapitulace stavby'!AN13))</f>
        <v/>
      </c>
      <c r="K21" s="46"/>
    </row>
    <row r="22" spans="2:11" s="1" customFormat="1" ht="18" customHeight="1">
      <c r="B22" s="42"/>
      <c r="C22" s="43"/>
      <c r="D22" s="43"/>
      <c r="E22" s="36" t="str">
        <f>IF('Rekapitulace stavby'!E14="Vyplň údaj","",IF('Rekapitulace stavby'!E14="","",'Rekapitulace stavby'!E14))</f>
        <v/>
      </c>
      <c r="F22" s="43"/>
      <c r="G22" s="43"/>
      <c r="H22" s="43"/>
      <c r="I22" s="129" t="s">
        <v>31</v>
      </c>
      <c r="J22" s="36" t="str">
        <f>IF('Rekapitulace stavby'!AN14="Vyplň údaj","",IF('Rekapitulace stavby'!AN14="","",'Rekapitulace stavby'!AN14))</f>
        <v/>
      </c>
      <c r="K22" s="46"/>
    </row>
    <row r="23" spans="2:11" s="1" customFormat="1" ht="6.95" customHeight="1">
      <c r="B23" s="42"/>
      <c r="C23" s="43"/>
      <c r="D23" s="43"/>
      <c r="E23" s="43"/>
      <c r="F23" s="43"/>
      <c r="G23" s="43"/>
      <c r="H23" s="43"/>
      <c r="I23" s="128"/>
      <c r="J23" s="43"/>
      <c r="K23" s="46"/>
    </row>
    <row r="24" spans="2:11" s="1" customFormat="1" ht="14.45" customHeight="1">
      <c r="B24" s="42"/>
      <c r="C24" s="43"/>
      <c r="D24" s="38" t="s">
        <v>35</v>
      </c>
      <c r="E24" s="43"/>
      <c r="F24" s="43"/>
      <c r="G24" s="43"/>
      <c r="H24" s="43"/>
      <c r="I24" s="129" t="s">
        <v>28</v>
      </c>
      <c r="J24" s="36" t="s">
        <v>36</v>
      </c>
      <c r="K24" s="46"/>
    </row>
    <row r="25" spans="2:11" s="1" customFormat="1" ht="18" customHeight="1">
      <c r="B25" s="42"/>
      <c r="C25" s="43"/>
      <c r="D25" s="43"/>
      <c r="E25" s="36" t="s">
        <v>37</v>
      </c>
      <c r="F25" s="43"/>
      <c r="G25" s="43"/>
      <c r="H25" s="43"/>
      <c r="I25" s="129" t="s">
        <v>31</v>
      </c>
      <c r="J25" s="36" t="s">
        <v>21</v>
      </c>
      <c r="K25" s="46"/>
    </row>
    <row r="26" spans="2:11" s="1" customFormat="1" ht="6.95" customHeight="1">
      <c r="B26" s="42"/>
      <c r="C26" s="43"/>
      <c r="D26" s="43"/>
      <c r="E26" s="43"/>
      <c r="F26" s="43"/>
      <c r="G26" s="43"/>
      <c r="H26" s="43"/>
      <c r="I26" s="128"/>
      <c r="J26" s="43"/>
      <c r="K26" s="46"/>
    </row>
    <row r="27" spans="2:11" s="1" customFormat="1" ht="14.45" customHeight="1">
      <c r="B27" s="42"/>
      <c r="C27" s="43"/>
      <c r="D27" s="38" t="s">
        <v>39</v>
      </c>
      <c r="E27" s="43"/>
      <c r="F27" s="43"/>
      <c r="G27" s="43"/>
      <c r="H27" s="43"/>
      <c r="I27" s="128"/>
      <c r="J27" s="43"/>
      <c r="K27" s="46"/>
    </row>
    <row r="28" spans="2:11" s="7" customFormat="1" ht="16.5" customHeight="1">
      <c r="B28" s="131"/>
      <c r="C28" s="132"/>
      <c r="D28" s="132"/>
      <c r="E28" s="395" t="s">
        <v>21</v>
      </c>
      <c r="F28" s="395"/>
      <c r="G28" s="395"/>
      <c r="H28" s="395"/>
      <c r="I28" s="133"/>
      <c r="J28" s="132"/>
      <c r="K28" s="134"/>
    </row>
    <row r="29" spans="2:11" s="1" customFormat="1" ht="6.95" customHeight="1">
      <c r="B29" s="42"/>
      <c r="C29" s="43"/>
      <c r="D29" s="43"/>
      <c r="E29" s="43"/>
      <c r="F29" s="43"/>
      <c r="G29" s="43"/>
      <c r="H29" s="43"/>
      <c r="I29" s="128"/>
      <c r="J29" s="43"/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25.35" customHeight="1">
      <c r="B31" s="42"/>
      <c r="C31" s="43"/>
      <c r="D31" s="137" t="s">
        <v>41</v>
      </c>
      <c r="E31" s="43"/>
      <c r="F31" s="43"/>
      <c r="G31" s="43"/>
      <c r="H31" s="43"/>
      <c r="I31" s="128"/>
      <c r="J31" s="138">
        <f>ROUND(J97,2)</f>
        <v>0</v>
      </c>
      <c r="K31" s="46"/>
    </row>
    <row r="32" spans="2:11" s="1" customFormat="1" ht="6.95" customHeight="1">
      <c r="B32" s="42"/>
      <c r="C32" s="43"/>
      <c r="D32" s="86"/>
      <c r="E32" s="86"/>
      <c r="F32" s="86"/>
      <c r="G32" s="86"/>
      <c r="H32" s="86"/>
      <c r="I32" s="135"/>
      <c r="J32" s="86"/>
      <c r="K32" s="136"/>
    </row>
    <row r="33" spans="2:11" s="1" customFormat="1" ht="14.45" customHeight="1">
      <c r="B33" s="42"/>
      <c r="C33" s="43"/>
      <c r="D33" s="43"/>
      <c r="E33" s="43"/>
      <c r="F33" s="47" t="s">
        <v>43</v>
      </c>
      <c r="G33" s="43"/>
      <c r="H33" s="43"/>
      <c r="I33" s="139" t="s">
        <v>42</v>
      </c>
      <c r="J33" s="47" t="s">
        <v>44</v>
      </c>
      <c r="K33" s="46"/>
    </row>
    <row r="34" spans="2:11" s="1" customFormat="1" ht="14.45" customHeight="1">
      <c r="B34" s="42"/>
      <c r="C34" s="43"/>
      <c r="D34" s="50" t="s">
        <v>45</v>
      </c>
      <c r="E34" s="50" t="s">
        <v>46</v>
      </c>
      <c r="F34" s="140">
        <f>ROUND(SUM(BE97:BE214), 2)</f>
        <v>0</v>
      </c>
      <c r="G34" s="43"/>
      <c r="H34" s="43"/>
      <c r="I34" s="141">
        <v>0.21</v>
      </c>
      <c r="J34" s="140">
        <f>ROUND(ROUND((SUM(BE97:BE214)), 2)*I34, 2)</f>
        <v>0</v>
      </c>
      <c r="K34" s="46"/>
    </row>
    <row r="35" spans="2:11" s="1" customFormat="1" ht="14.45" customHeight="1">
      <c r="B35" s="42"/>
      <c r="C35" s="43"/>
      <c r="D35" s="43"/>
      <c r="E35" s="50" t="s">
        <v>47</v>
      </c>
      <c r="F35" s="140">
        <f>ROUND(SUM(BF97:BF214), 2)</f>
        <v>0</v>
      </c>
      <c r="G35" s="43"/>
      <c r="H35" s="43"/>
      <c r="I35" s="141">
        <v>0.15</v>
      </c>
      <c r="J35" s="140">
        <f>ROUND(ROUND((SUM(BF97:BF214)), 2)*I35, 2)</f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48</v>
      </c>
      <c r="F36" s="140">
        <f>ROUND(SUM(BG97:BG214), 2)</f>
        <v>0</v>
      </c>
      <c r="G36" s="43"/>
      <c r="H36" s="43"/>
      <c r="I36" s="141">
        <v>0.21</v>
      </c>
      <c r="J36" s="140">
        <v>0</v>
      </c>
      <c r="K36" s="46"/>
    </row>
    <row r="37" spans="2:11" s="1" customFormat="1" ht="14.45" hidden="1" customHeight="1">
      <c r="B37" s="42"/>
      <c r="C37" s="43"/>
      <c r="D37" s="43"/>
      <c r="E37" s="50" t="s">
        <v>49</v>
      </c>
      <c r="F37" s="140">
        <f>ROUND(SUM(BH97:BH214), 2)</f>
        <v>0</v>
      </c>
      <c r="G37" s="43"/>
      <c r="H37" s="43"/>
      <c r="I37" s="141">
        <v>0.15</v>
      </c>
      <c r="J37" s="140">
        <v>0</v>
      </c>
      <c r="K37" s="46"/>
    </row>
    <row r="38" spans="2:11" s="1" customFormat="1" ht="14.45" hidden="1" customHeight="1">
      <c r="B38" s="42"/>
      <c r="C38" s="43"/>
      <c r="D38" s="43"/>
      <c r="E38" s="50" t="s">
        <v>50</v>
      </c>
      <c r="F38" s="140">
        <f>ROUND(SUM(BI97:BI214), 2)</f>
        <v>0</v>
      </c>
      <c r="G38" s="43"/>
      <c r="H38" s="43"/>
      <c r="I38" s="141">
        <v>0</v>
      </c>
      <c r="J38" s="140">
        <v>0</v>
      </c>
      <c r="K38" s="46"/>
    </row>
    <row r="39" spans="2:11" s="1" customFormat="1" ht="6.95" customHeight="1">
      <c r="B39" s="42"/>
      <c r="C39" s="43"/>
      <c r="D39" s="43"/>
      <c r="E39" s="43"/>
      <c r="F39" s="43"/>
      <c r="G39" s="43"/>
      <c r="H39" s="43"/>
      <c r="I39" s="128"/>
      <c r="J39" s="43"/>
      <c r="K39" s="46"/>
    </row>
    <row r="40" spans="2:11" s="1" customFormat="1" ht="25.35" customHeight="1">
      <c r="B40" s="42"/>
      <c r="C40" s="142"/>
      <c r="D40" s="143" t="s">
        <v>51</v>
      </c>
      <c r="E40" s="80"/>
      <c r="F40" s="80"/>
      <c r="G40" s="144" t="s">
        <v>52</v>
      </c>
      <c r="H40" s="145" t="s">
        <v>53</v>
      </c>
      <c r="I40" s="146"/>
      <c r="J40" s="147">
        <f>SUM(J31:J38)</f>
        <v>0</v>
      </c>
      <c r="K40" s="148"/>
    </row>
    <row r="41" spans="2:11" s="1" customFormat="1" ht="14.45" customHeight="1">
      <c r="B41" s="57"/>
      <c r="C41" s="58"/>
      <c r="D41" s="58"/>
      <c r="E41" s="58"/>
      <c r="F41" s="58"/>
      <c r="G41" s="58"/>
      <c r="H41" s="58"/>
      <c r="I41" s="149"/>
      <c r="J41" s="58"/>
      <c r="K41" s="59"/>
    </row>
    <row r="45" spans="2:11" s="1" customFormat="1" ht="6.95" customHeight="1">
      <c r="B45" s="150"/>
      <c r="C45" s="151"/>
      <c r="D45" s="151"/>
      <c r="E45" s="151"/>
      <c r="F45" s="151"/>
      <c r="G45" s="151"/>
      <c r="H45" s="151"/>
      <c r="I45" s="152"/>
      <c r="J45" s="151"/>
      <c r="K45" s="153"/>
    </row>
    <row r="46" spans="2:11" s="1" customFormat="1" ht="36.950000000000003" customHeight="1">
      <c r="B46" s="42"/>
      <c r="C46" s="31" t="s">
        <v>124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6.95" customHeight="1">
      <c r="B47" s="42"/>
      <c r="C47" s="43"/>
      <c r="D47" s="43"/>
      <c r="E47" s="43"/>
      <c r="F47" s="43"/>
      <c r="G47" s="43"/>
      <c r="H47" s="43"/>
      <c r="I47" s="128"/>
      <c r="J47" s="43"/>
      <c r="K47" s="46"/>
    </row>
    <row r="48" spans="2:11" s="1" customFormat="1" ht="14.45" customHeight="1">
      <c r="B48" s="42"/>
      <c r="C48" s="38" t="s">
        <v>18</v>
      </c>
      <c r="D48" s="43"/>
      <c r="E48" s="43"/>
      <c r="F48" s="43"/>
      <c r="G48" s="43"/>
      <c r="H48" s="43"/>
      <c r="I48" s="128"/>
      <c r="J48" s="43"/>
      <c r="K48" s="46"/>
    </row>
    <row r="49" spans="2:47" s="1" customFormat="1" ht="16.5" customHeight="1">
      <c r="B49" s="42"/>
      <c r="C49" s="43"/>
      <c r="D49" s="43"/>
      <c r="E49" s="405" t="str">
        <f>E7</f>
        <v>Rekonstrukce chodníků na ul. Dukelská, Šenov u Nového Jičína</v>
      </c>
      <c r="F49" s="406"/>
      <c r="G49" s="406"/>
      <c r="H49" s="406"/>
      <c r="I49" s="128"/>
      <c r="J49" s="43"/>
      <c r="K49" s="46"/>
    </row>
    <row r="50" spans="2:47" ht="15">
      <c r="B50" s="29"/>
      <c r="C50" s="38" t="s">
        <v>118</v>
      </c>
      <c r="D50" s="30"/>
      <c r="E50" s="30"/>
      <c r="F50" s="30"/>
      <c r="G50" s="30"/>
      <c r="H50" s="30"/>
      <c r="I50" s="127"/>
      <c r="J50" s="30"/>
      <c r="K50" s="32"/>
    </row>
    <row r="51" spans="2:47" ht="16.5" customHeight="1">
      <c r="B51" s="29"/>
      <c r="C51" s="30"/>
      <c r="D51" s="30"/>
      <c r="E51" s="405" t="s">
        <v>119</v>
      </c>
      <c r="F51" s="391"/>
      <c r="G51" s="391"/>
      <c r="H51" s="391"/>
      <c r="I51" s="127"/>
      <c r="J51" s="30"/>
      <c r="K51" s="32"/>
    </row>
    <row r="52" spans="2:47" ht="15">
      <c r="B52" s="29"/>
      <c r="C52" s="38" t="s">
        <v>120</v>
      </c>
      <c r="D52" s="30"/>
      <c r="E52" s="30"/>
      <c r="F52" s="30"/>
      <c r="G52" s="30"/>
      <c r="H52" s="30"/>
      <c r="I52" s="127"/>
      <c r="J52" s="30"/>
      <c r="K52" s="32"/>
    </row>
    <row r="53" spans="2:47" s="1" customFormat="1" ht="16.5" customHeight="1">
      <c r="B53" s="42"/>
      <c r="C53" s="43"/>
      <c r="D53" s="43"/>
      <c r="E53" s="376" t="s">
        <v>121</v>
      </c>
      <c r="F53" s="407"/>
      <c r="G53" s="407"/>
      <c r="H53" s="407"/>
      <c r="I53" s="128"/>
      <c r="J53" s="43"/>
      <c r="K53" s="46"/>
    </row>
    <row r="54" spans="2:47" s="1" customFormat="1" ht="14.45" customHeight="1">
      <c r="B54" s="42"/>
      <c r="C54" s="38" t="s">
        <v>122</v>
      </c>
      <c r="D54" s="43"/>
      <c r="E54" s="43"/>
      <c r="F54" s="43"/>
      <c r="G54" s="43"/>
      <c r="H54" s="43"/>
      <c r="I54" s="128"/>
      <c r="J54" s="43"/>
      <c r="K54" s="46"/>
    </row>
    <row r="55" spans="2:47" s="1" customFormat="1" ht="17.25" customHeight="1">
      <c r="B55" s="42"/>
      <c r="C55" s="43"/>
      <c r="D55" s="43"/>
      <c r="E55" s="408" t="str">
        <f>E13</f>
        <v>SO 04 - Část d) Křižovatka - konec úseku</v>
      </c>
      <c r="F55" s="407"/>
      <c r="G55" s="407"/>
      <c r="H55" s="407"/>
      <c r="I55" s="128"/>
      <c r="J55" s="43"/>
      <c r="K55" s="46"/>
    </row>
    <row r="56" spans="2:47" s="1" customFormat="1" ht="6.95" customHeight="1">
      <c r="B56" s="42"/>
      <c r="C56" s="43"/>
      <c r="D56" s="43"/>
      <c r="E56" s="43"/>
      <c r="F56" s="43"/>
      <c r="G56" s="43"/>
      <c r="H56" s="43"/>
      <c r="I56" s="128"/>
      <c r="J56" s="43"/>
      <c r="K56" s="46"/>
    </row>
    <row r="57" spans="2:47" s="1" customFormat="1" ht="18" customHeight="1">
      <c r="B57" s="42"/>
      <c r="C57" s="38" t="s">
        <v>23</v>
      </c>
      <c r="D57" s="43"/>
      <c r="E57" s="43"/>
      <c r="F57" s="36" t="str">
        <f>F16</f>
        <v>Šenov u Nového Jičína</v>
      </c>
      <c r="G57" s="43"/>
      <c r="H57" s="43"/>
      <c r="I57" s="129" t="s">
        <v>25</v>
      </c>
      <c r="J57" s="130" t="str">
        <f>IF(J16="","",J16)</f>
        <v>28. 2. 2018</v>
      </c>
      <c r="K57" s="46"/>
    </row>
    <row r="58" spans="2:47" s="1" customFormat="1" ht="6.95" customHeight="1">
      <c r="B58" s="42"/>
      <c r="C58" s="43"/>
      <c r="D58" s="43"/>
      <c r="E58" s="43"/>
      <c r="F58" s="43"/>
      <c r="G58" s="43"/>
      <c r="H58" s="43"/>
      <c r="I58" s="128"/>
      <c r="J58" s="43"/>
      <c r="K58" s="46"/>
    </row>
    <row r="59" spans="2:47" s="1" customFormat="1" ht="15">
      <c r="B59" s="42"/>
      <c r="C59" s="38" t="s">
        <v>27</v>
      </c>
      <c r="D59" s="43"/>
      <c r="E59" s="43"/>
      <c r="F59" s="36" t="str">
        <f>E19</f>
        <v>Obec Šenov u Nového Jičína</v>
      </c>
      <c r="G59" s="43"/>
      <c r="H59" s="43"/>
      <c r="I59" s="129" t="s">
        <v>35</v>
      </c>
      <c r="J59" s="395" t="str">
        <f>E25</f>
        <v>Ing. Marek Milich</v>
      </c>
      <c r="K59" s="46"/>
    </row>
    <row r="60" spans="2:47" s="1" customFormat="1" ht="14.45" customHeight="1">
      <c r="B60" s="42"/>
      <c r="C60" s="38" t="s">
        <v>33</v>
      </c>
      <c r="D60" s="43"/>
      <c r="E60" s="43"/>
      <c r="F60" s="36" t="str">
        <f>IF(E22="","",E22)</f>
        <v/>
      </c>
      <c r="G60" s="43"/>
      <c r="H60" s="43"/>
      <c r="I60" s="128"/>
      <c r="J60" s="409"/>
      <c r="K60" s="46"/>
    </row>
    <row r="61" spans="2:47" s="1" customFormat="1" ht="10.35" customHeight="1">
      <c r="B61" s="42"/>
      <c r="C61" s="43"/>
      <c r="D61" s="43"/>
      <c r="E61" s="43"/>
      <c r="F61" s="43"/>
      <c r="G61" s="43"/>
      <c r="H61" s="43"/>
      <c r="I61" s="128"/>
      <c r="J61" s="43"/>
      <c r="K61" s="46"/>
    </row>
    <row r="62" spans="2:47" s="1" customFormat="1" ht="29.25" customHeight="1">
      <c r="B62" s="42"/>
      <c r="C62" s="154" t="s">
        <v>125</v>
      </c>
      <c r="D62" s="142"/>
      <c r="E62" s="142"/>
      <c r="F62" s="142"/>
      <c r="G62" s="142"/>
      <c r="H62" s="142"/>
      <c r="I62" s="155"/>
      <c r="J62" s="156" t="s">
        <v>126</v>
      </c>
      <c r="K62" s="157"/>
    </row>
    <row r="63" spans="2:47" s="1" customFormat="1" ht="10.35" customHeight="1">
      <c r="B63" s="42"/>
      <c r="C63" s="43"/>
      <c r="D63" s="43"/>
      <c r="E63" s="43"/>
      <c r="F63" s="43"/>
      <c r="G63" s="43"/>
      <c r="H63" s="43"/>
      <c r="I63" s="128"/>
      <c r="J63" s="43"/>
      <c r="K63" s="46"/>
    </row>
    <row r="64" spans="2:47" s="1" customFormat="1" ht="29.25" customHeight="1">
      <c r="B64" s="42"/>
      <c r="C64" s="158" t="s">
        <v>127</v>
      </c>
      <c r="D64" s="43"/>
      <c r="E64" s="43"/>
      <c r="F64" s="43"/>
      <c r="G64" s="43"/>
      <c r="H64" s="43"/>
      <c r="I64" s="128"/>
      <c r="J64" s="138">
        <f>J97</f>
        <v>0</v>
      </c>
      <c r="K64" s="46"/>
      <c r="AU64" s="25" t="s">
        <v>128</v>
      </c>
    </row>
    <row r="65" spans="2:12" s="8" customFormat="1" ht="24.95" customHeight="1">
      <c r="B65" s="159"/>
      <c r="C65" s="160"/>
      <c r="D65" s="161" t="s">
        <v>129</v>
      </c>
      <c r="E65" s="162"/>
      <c r="F65" s="162"/>
      <c r="G65" s="162"/>
      <c r="H65" s="162"/>
      <c r="I65" s="163"/>
      <c r="J65" s="164">
        <f>J98</f>
        <v>0</v>
      </c>
      <c r="K65" s="165"/>
    </row>
    <row r="66" spans="2:12" s="9" customFormat="1" ht="19.899999999999999" customHeight="1">
      <c r="B66" s="166"/>
      <c r="C66" s="167"/>
      <c r="D66" s="168" t="s">
        <v>130</v>
      </c>
      <c r="E66" s="169"/>
      <c r="F66" s="169"/>
      <c r="G66" s="169"/>
      <c r="H66" s="169"/>
      <c r="I66" s="170"/>
      <c r="J66" s="171">
        <f>J99</f>
        <v>0</v>
      </c>
      <c r="K66" s="172"/>
    </row>
    <row r="67" spans="2:12" s="9" customFormat="1" ht="19.899999999999999" customHeight="1">
      <c r="B67" s="166"/>
      <c r="C67" s="167"/>
      <c r="D67" s="168" t="s">
        <v>131</v>
      </c>
      <c r="E67" s="169"/>
      <c r="F67" s="169"/>
      <c r="G67" s="169"/>
      <c r="H67" s="169"/>
      <c r="I67" s="170"/>
      <c r="J67" s="171">
        <f>J140</f>
        <v>0</v>
      </c>
      <c r="K67" s="172"/>
    </row>
    <row r="68" spans="2:12" s="9" customFormat="1" ht="19.899999999999999" customHeight="1">
      <c r="B68" s="166"/>
      <c r="C68" s="167"/>
      <c r="D68" s="168" t="s">
        <v>132</v>
      </c>
      <c r="E68" s="169"/>
      <c r="F68" s="169"/>
      <c r="G68" s="169"/>
      <c r="H68" s="169"/>
      <c r="I68" s="170"/>
      <c r="J68" s="171">
        <f>J144</f>
        <v>0</v>
      </c>
      <c r="K68" s="172"/>
    </row>
    <row r="69" spans="2:12" s="9" customFormat="1" ht="19.899999999999999" customHeight="1">
      <c r="B69" s="166"/>
      <c r="C69" s="167"/>
      <c r="D69" s="168" t="s">
        <v>133</v>
      </c>
      <c r="E69" s="169"/>
      <c r="F69" s="169"/>
      <c r="G69" s="169"/>
      <c r="H69" s="169"/>
      <c r="I69" s="170"/>
      <c r="J69" s="171">
        <f>J170</f>
        <v>0</v>
      </c>
      <c r="K69" s="172"/>
    </row>
    <row r="70" spans="2:12" s="9" customFormat="1" ht="19.899999999999999" customHeight="1">
      <c r="B70" s="166"/>
      <c r="C70" s="167"/>
      <c r="D70" s="168" t="s">
        <v>134</v>
      </c>
      <c r="E70" s="169"/>
      <c r="F70" s="169"/>
      <c r="G70" s="169"/>
      <c r="H70" s="169"/>
      <c r="I70" s="170"/>
      <c r="J70" s="171">
        <f>J179</f>
        <v>0</v>
      </c>
      <c r="K70" s="172"/>
    </row>
    <row r="71" spans="2:12" s="9" customFormat="1" ht="19.899999999999999" customHeight="1">
      <c r="B71" s="166"/>
      <c r="C71" s="167"/>
      <c r="D71" s="168" t="s">
        <v>135</v>
      </c>
      <c r="E71" s="169"/>
      <c r="F71" s="169"/>
      <c r="G71" s="169"/>
      <c r="H71" s="169"/>
      <c r="I71" s="170"/>
      <c r="J71" s="171">
        <f>J208</f>
        <v>0</v>
      </c>
      <c r="K71" s="172"/>
    </row>
    <row r="72" spans="2:12" s="8" customFormat="1" ht="24.95" customHeight="1">
      <c r="B72" s="159"/>
      <c r="C72" s="160"/>
      <c r="D72" s="161" t="s">
        <v>136</v>
      </c>
      <c r="E72" s="162"/>
      <c r="F72" s="162"/>
      <c r="G72" s="162"/>
      <c r="H72" s="162"/>
      <c r="I72" s="163"/>
      <c r="J72" s="164">
        <f>J210</f>
        <v>0</v>
      </c>
      <c r="K72" s="165"/>
    </row>
    <row r="73" spans="2:12" s="9" customFormat="1" ht="19.899999999999999" customHeight="1">
      <c r="B73" s="166"/>
      <c r="C73" s="167"/>
      <c r="D73" s="168" t="s">
        <v>137</v>
      </c>
      <c r="E73" s="169"/>
      <c r="F73" s="169"/>
      <c r="G73" s="169"/>
      <c r="H73" s="169"/>
      <c r="I73" s="170"/>
      <c r="J73" s="171">
        <f>J211</f>
        <v>0</v>
      </c>
      <c r="K73" s="172"/>
    </row>
    <row r="74" spans="2:12" s="1" customFormat="1" ht="21.75" customHeight="1">
      <c r="B74" s="42"/>
      <c r="C74" s="43"/>
      <c r="D74" s="43"/>
      <c r="E74" s="43"/>
      <c r="F74" s="43"/>
      <c r="G74" s="43"/>
      <c r="H74" s="43"/>
      <c r="I74" s="128"/>
      <c r="J74" s="43"/>
      <c r="K74" s="46"/>
    </row>
    <row r="75" spans="2:12" s="1" customFormat="1" ht="6.95" customHeight="1">
      <c r="B75" s="57"/>
      <c r="C75" s="58"/>
      <c r="D75" s="58"/>
      <c r="E75" s="58"/>
      <c r="F75" s="58"/>
      <c r="G75" s="58"/>
      <c r="H75" s="58"/>
      <c r="I75" s="149"/>
      <c r="J75" s="58"/>
      <c r="K75" s="59"/>
    </row>
    <row r="79" spans="2:12" s="1" customFormat="1" ht="6.95" customHeight="1">
      <c r="B79" s="60"/>
      <c r="C79" s="61"/>
      <c r="D79" s="61"/>
      <c r="E79" s="61"/>
      <c r="F79" s="61"/>
      <c r="G79" s="61"/>
      <c r="H79" s="61"/>
      <c r="I79" s="152"/>
      <c r="J79" s="61"/>
      <c r="K79" s="61"/>
      <c r="L79" s="62"/>
    </row>
    <row r="80" spans="2:12" s="1" customFormat="1" ht="36.950000000000003" customHeight="1">
      <c r="B80" s="42"/>
      <c r="C80" s="63" t="s">
        <v>138</v>
      </c>
      <c r="D80" s="64"/>
      <c r="E80" s="64"/>
      <c r="F80" s="64"/>
      <c r="G80" s="64"/>
      <c r="H80" s="64"/>
      <c r="I80" s="173"/>
      <c r="J80" s="64"/>
      <c r="K80" s="64"/>
      <c r="L80" s="62"/>
    </row>
    <row r="81" spans="2:20" s="1" customFormat="1" ht="6.95" customHeight="1">
      <c r="B81" s="42"/>
      <c r="C81" s="64"/>
      <c r="D81" s="64"/>
      <c r="E81" s="64"/>
      <c r="F81" s="64"/>
      <c r="G81" s="64"/>
      <c r="H81" s="64"/>
      <c r="I81" s="173"/>
      <c r="J81" s="64"/>
      <c r="K81" s="64"/>
      <c r="L81" s="62"/>
    </row>
    <row r="82" spans="2:20" s="1" customFormat="1" ht="14.45" customHeight="1">
      <c r="B82" s="42"/>
      <c r="C82" s="66" t="s">
        <v>18</v>
      </c>
      <c r="D82" s="64"/>
      <c r="E82" s="64"/>
      <c r="F82" s="64"/>
      <c r="G82" s="64"/>
      <c r="H82" s="64"/>
      <c r="I82" s="173"/>
      <c r="J82" s="64"/>
      <c r="K82" s="64"/>
      <c r="L82" s="62"/>
    </row>
    <row r="83" spans="2:20" s="1" customFormat="1" ht="16.5" customHeight="1">
      <c r="B83" s="42"/>
      <c r="C83" s="64"/>
      <c r="D83" s="64"/>
      <c r="E83" s="399" t="str">
        <f>E7</f>
        <v>Rekonstrukce chodníků na ul. Dukelská, Šenov u Nového Jičína</v>
      </c>
      <c r="F83" s="400"/>
      <c r="G83" s="400"/>
      <c r="H83" s="400"/>
      <c r="I83" s="173"/>
      <c r="J83" s="64"/>
      <c r="K83" s="64"/>
      <c r="L83" s="62"/>
    </row>
    <row r="84" spans="2:20" ht="15">
      <c r="B84" s="29"/>
      <c r="C84" s="66" t="s">
        <v>118</v>
      </c>
      <c r="D84" s="174"/>
      <c r="E84" s="174"/>
      <c r="F84" s="174"/>
      <c r="G84" s="174"/>
      <c r="H84" s="174"/>
      <c r="J84" s="174"/>
      <c r="K84" s="174"/>
      <c r="L84" s="175"/>
    </row>
    <row r="85" spans="2:20" ht="16.5" customHeight="1">
      <c r="B85" s="29"/>
      <c r="C85" s="174"/>
      <c r="D85" s="174"/>
      <c r="E85" s="399" t="s">
        <v>119</v>
      </c>
      <c r="F85" s="403"/>
      <c r="G85" s="403"/>
      <c r="H85" s="403"/>
      <c r="J85" s="174"/>
      <c r="K85" s="174"/>
      <c r="L85" s="175"/>
    </row>
    <row r="86" spans="2:20" ht="15">
      <c r="B86" s="29"/>
      <c r="C86" s="66" t="s">
        <v>120</v>
      </c>
      <c r="D86" s="174"/>
      <c r="E86" s="174"/>
      <c r="F86" s="174"/>
      <c r="G86" s="174"/>
      <c r="H86" s="174"/>
      <c r="J86" s="174"/>
      <c r="K86" s="174"/>
      <c r="L86" s="175"/>
    </row>
    <row r="87" spans="2:20" s="1" customFormat="1" ht="16.5" customHeight="1">
      <c r="B87" s="42"/>
      <c r="C87" s="64"/>
      <c r="D87" s="64"/>
      <c r="E87" s="401" t="s">
        <v>121</v>
      </c>
      <c r="F87" s="402"/>
      <c r="G87" s="402"/>
      <c r="H87" s="402"/>
      <c r="I87" s="173"/>
      <c r="J87" s="64"/>
      <c r="K87" s="64"/>
      <c r="L87" s="62"/>
    </row>
    <row r="88" spans="2:20" s="1" customFormat="1" ht="14.45" customHeight="1">
      <c r="B88" s="42"/>
      <c r="C88" s="66" t="s">
        <v>122</v>
      </c>
      <c r="D88" s="64"/>
      <c r="E88" s="64"/>
      <c r="F88" s="64"/>
      <c r="G88" s="64"/>
      <c r="H88" s="64"/>
      <c r="I88" s="173"/>
      <c r="J88" s="64"/>
      <c r="K88" s="64"/>
      <c r="L88" s="62"/>
    </row>
    <row r="89" spans="2:20" s="1" customFormat="1" ht="17.25" customHeight="1">
      <c r="B89" s="42"/>
      <c r="C89" s="64"/>
      <c r="D89" s="64"/>
      <c r="E89" s="367" t="str">
        <f>E13</f>
        <v>SO 04 - Část d) Křižovatka - konec úseku</v>
      </c>
      <c r="F89" s="402"/>
      <c r="G89" s="402"/>
      <c r="H89" s="402"/>
      <c r="I89" s="173"/>
      <c r="J89" s="64"/>
      <c r="K89" s="64"/>
      <c r="L89" s="62"/>
    </row>
    <row r="90" spans="2:20" s="1" customFormat="1" ht="6.95" customHeight="1">
      <c r="B90" s="42"/>
      <c r="C90" s="64"/>
      <c r="D90" s="64"/>
      <c r="E90" s="64"/>
      <c r="F90" s="64"/>
      <c r="G90" s="64"/>
      <c r="H90" s="64"/>
      <c r="I90" s="173"/>
      <c r="J90" s="64"/>
      <c r="K90" s="64"/>
      <c r="L90" s="62"/>
    </row>
    <row r="91" spans="2:20" s="1" customFormat="1" ht="18" customHeight="1">
      <c r="B91" s="42"/>
      <c r="C91" s="66" t="s">
        <v>23</v>
      </c>
      <c r="D91" s="64"/>
      <c r="E91" s="64"/>
      <c r="F91" s="176" t="str">
        <f>F16</f>
        <v>Šenov u Nového Jičína</v>
      </c>
      <c r="G91" s="64"/>
      <c r="H91" s="64"/>
      <c r="I91" s="177" t="s">
        <v>25</v>
      </c>
      <c r="J91" s="74" t="str">
        <f>IF(J16="","",J16)</f>
        <v>28. 2. 2018</v>
      </c>
      <c r="K91" s="64"/>
      <c r="L91" s="62"/>
    </row>
    <row r="92" spans="2:20" s="1" customFormat="1" ht="6.95" customHeight="1">
      <c r="B92" s="42"/>
      <c r="C92" s="64"/>
      <c r="D92" s="64"/>
      <c r="E92" s="64"/>
      <c r="F92" s="64"/>
      <c r="G92" s="64"/>
      <c r="H92" s="64"/>
      <c r="I92" s="173"/>
      <c r="J92" s="64"/>
      <c r="K92" s="64"/>
      <c r="L92" s="62"/>
    </row>
    <row r="93" spans="2:20" s="1" customFormat="1" ht="15">
      <c r="B93" s="42"/>
      <c r="C93" s="66" t="s">
        <v>27</v>
      </c>
      <c r="D93" s="64"/>
      <c r="E93" s="64"/>
      <c r="F93" s="176" t="str">
        <f>E19</f>
        <v>Obec Šenov u Nového Jičína</v>
      </c>
      <c r="G93" s="64"/>
      <c r="H93" s="64"/>
      <c r="I93" s="177" t="s">
        <v>35</v>
      </c>
      <c r="J93" s="176" t="str">
        <f>E25</f>
        <v>Ing. Marek Milich</v>
      </c>
      <c r="K93" s="64"/>
      <c r="L93" s="62"/>
    </row>
    <row r="94" spans="2:20" s="1" customFormat="1" ht="14.45" customHeight="1">
      <c r="B94" s="42"/>
      <c r="C94" s="66" t="s">
        <v>33</v>
      </c>
      <c r="D94" s="64"/>
      <c r="E94" s="64"/>
      <c r="F94" s="176" t="str">
        <f>IF(E22="","",E22)</f>
        <v/>
      </c>
      <c r="G94" s="64"/>
      <c r="H94" s="64"/>
      <c r="I94" s="173"/>
      <c r="J94" s="64"/>
      <c r="K94" s="64"/>
      <c r="L94" s="62"/>
    </row>
    <row r="95" spans="2:20" s="1" customFormat="1" ht="10.35" customHeight="1">
      <c r="B95" s="42"/>
      <c r="C95" s="64"/>
      <c r="D95" s="64"/>
      <c r="E95" s="64"/>
      <c r="F95" s="64"/>
      <c r="G95" s="64"/>
      <c r="H95" s="64"/>
      <c r="I95" s="173"/>
      <c r="J95" s="64"/>
      <c r="K95" s="64"/>
      <c r="L95" s="62"/>
    </row>
    <row r="96" spans="2:20" s="10" customFormat="1" ht="29.25" customHeight="1">
      <c r="B96" s="178"/>
      <c r="C96" s="179" t="s">
        <v>139</v>
      </c>
      <c r="D96" s="180" t="s">
        <v>60</v>
      </c>
      <c r="E96" s="180" t="s">
        <v>56</v>
      </c>
      <c r="F96" s="180" t="s">
        <v>140</v>
      </c>
      <c r="G96" s="180" t="s">
        <v>141</v>
      </c>
      <c r="H96" s="180" t="s">
        <v>142</v>
      </c>
      <c r="I96" s="181" t="s">
        <v>143</v>
      </c>
      <c r="J96" s="180" t="s">
        <v>126</v>
      </c>
      <c r="K96" s="182" t="s">
        <v>144</v>
      </c>
      <c r="L96" s="183"/>
      <c r="M96" s="82" t="s">
        <v>145</v>
      </c>
      <c r="N96" s="83" t="s">
        <v>45</v>
      </c>
      <c r="O96" s="83" t="s">
        <v>146</v>
      </c>
      <c r="P96" s="83" t="s">
        <v>147</v>
      </c>
      <c r="Q96" s="83" t="s">
        <v>148</v>
      </c>
      <c r="R96" s="83" t="s">
        <v>149</v>
      </c>
      <c r="S96" s="83" t="s">
        <v>150</v>
      </c>
      <c r="T96" s="84" t="s">
        <v>151</v>
      </c>
    </row>
    <row r="97" spans="2:65" s="1" customFormat="1" ht="29.25" customHeight="1">
      <c r="B97" s="42"/>
      <c r="C97" s="88" t="s">
        <v>127</v>
      </c>
      <c r="D97" s="64"/>
      <c r="E97" s="64"/>
      <c r="F97" s="64"/>
      <c r="G97" s="64"/>
      <c r="H97" s="64"/>
      <c r="I97" s="173"/>
      <c r="J97" s="184">
        <f>BK97</f>
        <v>0</v>
      </c>
      <c r="K97" s="64"/>
      <c r="L97" s="62"/>
      <c r="M97" s="85"/>
      <c r="N97" s="86"/>
      <c r="O97" s="86"/>
      <c r="P97" s="185">
        <f>P98+P210</f>
        <v>0</v>
      </c>
      <c r="Q97" s="86"/>
      <c r="R97" s="185">
        <f>R98+R210</f>
        <v>33.552891250000002</v>
      </c>
      <c r="S97" s="86"/>
      <c r="T97" s="186">
        <f>T98+T210</f>
        <v>26.560500000000001</v>
      </c>
      <c r="AT97" s="25" t="s">
        <v>74</v>
      </c>
      <c r="AU97" s="25" t="s">
        <v>128</v>
      </c>
      <c r="BK97" s="187">
        <f>BK98+BK210</f>
        <v>0</v>
      </c>
    </row>
    <row r="98" spans="2:65" s="11" customFormat="1" ht="37.35" customHeight="1">
      <c r="B98" s="188"/>
      <c r="C98" s="189"/>
      <c r="D98" s="190" t="s">
        <v>74</v>
      </c>
      <c r="E98" s="191" t="s">
        <v>152</v>
      </c>
      <c r="F98" s="191" t="s">
        <v>153</v>
      </c>
      <c r="G98" s="189"/>
      <c r="H98" s="189"/>
      <c r="I98" s="192"/>
      <c r="J98" s="193">
        <f>BK98</f>
        <v>0</v>
      </c>
      <c r="K98" s="189"/>
      <c r="L98" s="194"/>
      <c r="M98" s="195"/>
      <c r="N98" s="196"/>
      <c r="O98" s="196"/>
      <c r="P98" s="197">
        <f>P99+P140+P144+P170+P179+P208</f>
        <v>0</v>
      </c>
      <c r="Q98" s="196"/>
      <c r="R98" s="197">
        <f>R99+R140+R144+R170+R179+R208</f>
        <v>33.357241250000001</v>
      </c>
      <c r="S98" s="196"/>
      <c r="T98" s="198">
        <f>T99+T140+T144+T170+T179+T208</f>
        <v>26.560500000000001</v>
      </c>
      <c r="AR98" s="199" t="s">
        <v>79</v>
      </c>
      <c r="AT98" s="200" t="s">
        <v>74</v>
      </c>
      <c r="AU98" s="200" t="s">
        <v>75</v>
      </c>
      <c r="AY98" s="199" t="s">
        <v>154</v>
      </c>
      <c r="BK98" s="201">
        <f>BK99+BK140+BK144+BK170+BK179+BK208</f>
        <v>0</v>
      </c>
    </row>
    <row r="99" spans="2:65" s="11" customFormat="1" ht="19.899999999999999" customHeight="1">
      <c r="B99" s="188"/>
      <c r="C99" s="189"/>
      <c r="D99" s="190" t="s">
        <v>74</v>
      </c>
      <c r="E99" s="202" t="s">
        <v>79</v>
      </c>
      <c r="F99" s="202" t="s">
        <v>155</v>
      </c>
      <c r="G99" s="189"/>
      <c r="H99" s="189"/>
      <c r="I99" s="192"/>
      <c r="J99" s="203">
        <f>BK99</f>
        <v>0</v>
      </c>
      <c r="K99" s="189"/>
      <c r="L99" s="194"/>
      <c r="M99" s="195"/>
      <c r="N99" s="196"/>
      <c r="O99" s="196"/>
      <c r="P99" s="197">
        <f>SUM(P100:P139)</f>
        <v>0</v>
      </c>
      <c r="Q99" s="196"/>
      <c r="R99" s="197">
        <f>SUM(R100:R139)</f>
        <v>3.5100000000000002E-4</v>
      </c>
      <c r="S99" s="196"/>
      <c r="T99" s="198">
        <f>SUM(T100:T139)</f>
        <v>26.560500000000001</v>
      </c>
      <c r="AR99" s="199" t="s">
        <v>79</v>
      </c>
      <c r="AT99" s="200" t="s">
        <v>74</v>
      </c>
      <c r="AU99" s="200" t="s">
        <v>79</v>
      </c>
      <c r="AY99" s="199" t="s">
        <v>154</v>
      </c>
      <c r="BK99" s="201">
        <f>SUM(BK100:BK139)</f>
        <v>0</v>
      </c>
    </row>
    <row r="100" spans="2:65" s="1" customFormat="1" ht="51" customHeight="1">
      <c r="B100" s="42"/>
      <c r="C100" s="204" t="s">
        <v>79</v>
      </c>
      <c r="D100" s="204" t="s">
        <v>156</v>
      </c>
      <c r="E100" s="205" t="s">
        <v>176</v>
      </c>
      <c r="F100" s="206" t="s">
        <v>177</v>
      </c>
      <c r="G100" s="207" t="s">
        <v>159</v>
      </c>
      <c r="H100" s="208">
        <v>42.35</v>
      </c>
      <c r="I100" s="209"/>
      <c r="J100" s="210">
        <f>ROUND(I100*H100,2)</f>
        <v>0</v>
      </c>
      <c r="K100" s="206" t="s">
        <v>160</v>
      </c>
      <c r="L100" s="62"/>
      <c r="M100" s="211" t="s">
        <v>21</v>
      </c>
      <c r="N100" s="212" t="s">
        <v>46</v>
      </c>
      <c r="O100" s="43"/>
      <c r="P100" s="213">
        <f>O100*H100</f>
        <v>0</v>
      </c>
      <c r="Q100" s="213">
        <v>0</v>
      </c>
      <c r="R100" s="213">
        <f>Q100*H100</f>
        <v>0</v>
      </c>
      <c r="S100" s="213">
        <v>0.44</v>
      </c>
      <c r="T100" s="214">
        <f>S100*H100</f>
        <v>18.634</v>
      </c>
      <c r="AR100" s="25" t="s">
        <v>161</v>
      </c>
      <c r="AT100" s="25" t="s">
        <v>156</v>
      </c>
      <c r="AU100" s="25" t="s">
        <v>83</v>
      </c>
      <c r="AY100" s="25" t="s">
        <v>154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25" t="s">
        <v>79</v>
      </c>
      <c r="BK100" s="215">
        <f>ROUND(I100*H100,2)</f>
        <v>0</v>
      </c>
      <c r="BL100" s="25" t="s">
        <v>161</v>
      </c>
      <c r="BM100" s="25" t="s">
        <v>494</v>
      </c>
    </row>
    <row r="101" spans="2:65" s="12" customFormat="1">
      <c r="B101" s="216"/>
      <c r="C101" s="217"/>
      <c r="D101" s="218" t="s">
        <v>163</v>
      </c>
      <c r="E101" s="219" t="s">
        <v>21</v>
      </c>
      <c r="F101" s="220" t="s">
        <v>495</v>
      </c>
      <c r="G101" s="217"/>
      <c r="H101" s="219" t="s">
        <v>21</v>
      </c>
      <c r="I101" s="221"/>
      <c r="J101" s="217"/>
      <c r="K101" s="217"/>
      <c r="L101" s="222"/>
      <c r="M101" s="223"/>
      <c r="N101" s="224"/>
      <c r="O101" s="224"/>
      <c r="P101" s="224"/>
      <c r="Q101" s="224"/>
      <c r="R101" s="224"/>
      <c r="S101" s="224"/>
      <c r="T101" s="225"/>
      <c r="AT101" s="226" t="s">
        <v>163</v>
      </c>
      <c r="AU101" s="226" t="s">
        <v>83</v>
      </c>
      <c r="AV101" s="12" t="s">
        <v>79</v>
      </c>
      <c r="AW101" s="12" t="s">
        <v>38</v>
      </c>
      <c r="AX101" s="12" t="s">
        <v>75</v>
      </c>
      <c r="AY101" s="226" t="s">
        <v>154</v>
      </c>
    </row>
    <row r="102" spans="2:65" s="13" customFormat="1">
      <c r="B102" s="227"/>
      <c r="C102" s="228"/>
      <c r="D102" s="218" t="s">
        <v>163</v>
      </c>
      <c r="E102" s="229" t="s">
        <v>21</v>
      </c>
      <c r="F102" s="230" t="s">
        <v>496</v>
      </c>
      <c r="G102" s="228"/>
      <c r="H102" s="231">
        <v>45.15</v>
      </c>
      <c r="I102" s="232"/>
      <c r="J102" s="228"/>
      <c r="K102" s="228"/>
      <c r="L102" s="233"/>
      <c r="M102" s="234"/>
      <c r="N102" s="235"/>
      <c r="O102" s="235"/>
      <c r="P102" s="235"/>
      <c r="Q102" s="235"/>
      <c r="R102" s="235"/>
      <c r="S102" s="235"/>
      <c r="T102" s="236"/>
      <c r="AT102" s="237" t="s">
        <v>163</v>
      </c>
      <c r="AU102" s="237" t="s">
        <v>83</v>
      </c>
      <c r="AV102" s="13" t="s">
        <v>83</v>
      </c>
      <c r="AW102" s="13" t="s">
        <v>38</v>
      </c>
      <c r="AX102" s="13" t="s">
        <v>75</v>
      </c>
      <c r="AY102" s="237" t="s">
        <v>154</v>
      </c>
    </row>
    <row r="103" spans="2:65" s="13" customFormat="1">
      <c r="B103" s="227"/>
      <c r="C103" s="228"/>
      <c r="D103" s="218" t="s">
        <v>163</v>
      </c>
      <c r="E103" s="229" t="s">
        <v>21</v>
      </c>
      <c r="F103" s="230" t="s">
        <v>497</v>
      </c>
      <c r="G103" s="228"/>
      <c r="H103" s="231">
        <v>-2.8</v>
      </c>
      <c r="I103" s="232"/>
      <c r="J103" s="228"/>
      <c r="K103" s="228"/>
      <c r="L103" s="233"/>
      <c r="M103" s="234"/>
      <c r="N103" s="235"/>
      <c r="O103" s="235"/>
      <c r="P103" s="235"/>
      <c r="Q103" s="235"/>
      <c r="R103" s="235"/>
      <c r="S103" s="235"/>
      <c r="T103" s="236"/>
      <c r="AT103" s="237" t="s">
        <v>163</v>
      </c>
      <c r="AU103" s="237" t="s">
        <v>83</v>
      </c>
      <c r="AV103" s="13" t="s">
        <v>83</v>
      </c>
      <c r="AW103" s="13" t="s">
        <v>38</v>
      </c>
      <c r="AX103" s="13" t="s">
        <v>75</v>
      </c>
      <c r="AY103" s="237" t="s">
        <v>154</v>
      </c>
    </row>
    <row r="104" spans="2:65" s="15" customFormat="1">
      <c r="B104" s="249"/>
      <c r="C104" s="250"/>
      <c r="D104" s="218" t="s">
        <v>163</v>
      </c>
      <c r="E104" s="251" t="s">
        <v>21</v>
      </c>
      <c r="F104" s="252" t="s">
        <v>219</v>
      </c>
      <c r="G104" s="250"/>
      <c r="H104" s="253">
        <v>42.35</v>
      </c>
      <c r="I104" s="254"/>
      <c r="J104" s="250"/>
      <c r="K104" s="250"/>
      <c r="L104" s="255"/>
      <c r="M104" s="256"/>
      <c r="N104" s="257"/>
      <c r="O104" s="257"/>
      <c r="P104" s="257"/>
      <c r="Q104" s="257"/>
      <c r="R104" s="257"/>
      <c r="S104" s="257"/>
      <c r="T104" s="258"/>
      <c r="AT104" s="259" t="s">
        <v>163</v>
      </c>
      <c r="AU104" s="259" t="s">
        <v>83</v>
      </c>
      <c r="AV104" s="15" t="s">
        <v>161</v>
      </c>
      <c r="AW104" s="15" t="s">
        <v>38</v>
      </c>
      <c r="AX104" s="15" t="s">
        <v>79</v>
      </c>
      <c r="AY104" s="259" t="s">
        <v>154</v>
      </c>
    </row>
    <row r="105" spans="2:65" s="1" customFormat="1" ht="38.25" customHeight="1">
      <c r="B105" s="42"/>
      <c r="C105" s="204" t="s">
        <v>83</v>
      </c>
      <c r="D105" s="204" t="s">
        <v>156</v>
      </c>
      <c r="E105" s="205" t="s">
        <v>186</v>
      </c>
      <c r="F105" s="206" t="s">
        <v>187</v>
      </c>
      <c r="G105" s="207" t="s">
        <v>159</v>
      </c>
      <c r="H105" s="208">
        <v>42.35</v>
      </c>
      <c r="I105" s="209"/>
      <c r="J105" s="210">
        <f>ROUND(I105*H105,2)</f>
        <v>0</v>
      </c>
      <c r="K105" s="206" t="s">
        <v>160</v>
      </c>
      <c r="L105" s="62"/>
      <c r="M105" s="211" t="s">
        <v>21</v>
      </c>
      <c r="N105" s="212" t="s">
        <v>46</v>
      </c>
      <c r="O105" s="43"/>
      <c r="P105" s="213">
        <f>O105*H105</f>
        <v>0</v>
      </c>
      <c r="Q105" s="213">
        <v>0</v>
      </c>
      <c r="R105" s="213">
        <f>Q105*H105</f>
        <v>0</v>
      </c>
      <c r="S105" s="213">
        <v>9.8000000000000004E-2</v>
      </c>
      <c r="T105" s="214">
        <f>S105*H105</f>
        <v>4.1503000000000005</v>
      </c>
      <c r="AR105" s="25" t="s">
        <v>161</v>
      </c>
      <c r="AT105" s="25" t="s">
        <v>156</v>
      </c>
      <c r="AU105" s="25" t="s">
        <v>83</v>
      </c>
      <c r="AY105" s="25" t="s">
        <v>154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25" t="s">
        <v>79</v>
      </c>
      <c r="BK105" s="215">
        <f>ROUND(I105*H105,2)</f>
        <v>0</v>
      </c>
      <c r="BL105" s="25" t="s">
        <v>161</v>
      </c>
      <c r="BM105" s="25" t="s">
        <v>498</v>
      </c>
    </row>
    <row r="106" spans="2:65" s="12" customFormat="1">
      <c r="B106" s="216"/>
      <c r="C106" s="217"/>
      <c r="D106" s="218" t="s">
        <v>163</v>
      </c>
      <c r="E106" s="219" t="s">
        <v>21</v>
      </c>
      <c r="F106" s="220" t="s">
        <v>499</v>
      </c>
      <c r="G106" s="217"/>
      <c r="H106" s="219" t="s">
        <v>21</v>
      </c>
      <c r="I106" s="221"/>
      <c r="J106" s="217"/>
      <c r="K106" s="217"/>
      <c r="L106" s="222"/>
      <c r="M106" s="223"/>
      <c r="N106" s="224"/>
      <c r="O106" s="224"/>
      <c r="P106" s="224"/>
      <c r="Q106" s="224"/>
      <c r="R106" s="224"/>
      <c r="S106" s="224"/>
      <c r="T106" s="225"/>
      <c r="AT106" s="226" t="s">
        <v>163</v>
      </c>
      <c r="AU106" s="226" t="s">
        <v>83</v>
      </c>
      <c r="AV106" s="12" t="s">
        <v>79</v>
      </c>
      <c r="AW106" s="12" t="s">
        <v>38</v>
      </c>
      <c r="AX106" s="12" t="s">
        <v>75</v>
      </c>
      <c r="AY106" s="226" t="s">
        <v>154</v>
      </c>
    </row>
    <row r="107" spans="2:65" s="13" customFormat="1">
      <c r="B107" s="227"/>
      <c r="C107" s="228"/>
      <c r="D107" s="218" t="s">
        <v>163</v>
      </c>
      <c r="E107" s="229" t="s">
        <v>21</v>
      </c>
      <c r="F107" s="230" t="s">
        <v>496</v>
      </c>
      <c r="G107" s="228"/>
      <c r="H107" s="231">
        <v>45.15</v>
      </c>
      <c r="I107" s="232"/>
      <c r="J107" s="228"/>
      <c r="K107" s="228"/>
      <c r="L107" s="233"/>
      <c r="M107" s="234"/>
      <c r="N107" s="235"/>
      <c r="O107" s="235"/>
      <c r="P107" s="235"/>
      <c r="Q107" s="235"/>
      <c r="R107" s="235"/>
      <c r="S107" s="235"/>
      <c r="T107" s="236"/>
      <c r="AT107" s="237" t="s">
        <v>163</v>
      </c>
      <c r="AU107" s="237" t="s">
        <v>83</v>
      </c>
      <c r="AV107" s="13" t="s">
        <v>83</v>
      </c>
      <c r="AW107" s="13" t="s">
        <v>38</v>
      </c>
      <c r="AX107" s="13" t="s">
        <v>75</v>
      </c>
      <c r="AY107" s="237" t="s">
        <v>154</v>
      </c>
    </row>
    <row r="108" spans="2:65" s="13" customFormat="1">
      <c r="B108" s="227"/>
      <c r="C108" s="228"/>
      <c r="D108" s="218" t="s">
        <v>163</v>
      </c>
      <c r="E108" s="229" t="s">
        <v>21</v>
      </c>
      <c r="F108" s="230" t="s">
        <v>497</v>
      </c>
      <c r="G108" s="228"/>
      <c r="H108" s="231">
        <v>-2.8</v>
      </c>
      <c r="I108" s="232"/>
      <c r="J108" s="228"/>
      <c r="K108" s="228"/>
      <c r="L108" s="233"/>
      <c r="M108" s="234"/>
      <c r="N108" s="235"/>
      <c r="O108" s="235"/>
      <c r="P108" s="235"/>
      <c r="Q108" s="235"/>
      <c r="R108" s="235"/>
      <c r="S108" s="235"/>
      <c r="T108" s="236"/>
      <c r="AT108" s="237" t="s">
        <v>163</v>
      </c>
      <c r="AU108" s="237" t="s">
        <v>83</v>
      </c>
      <c r="AV108" s="13" t="s">
        <v>83</v>
      </c>
      <c r="AW108" s="13" t="s">
        <v>38</v>
      </c>
      <c r="AX108" s="13" t="s">
        <v>75</v>
      </c>
      <c r="AY108" s="237" t="s">
        <v>154</v>
      </c>
    </row>
    <row r="109" spans="2:65" s="15" customFormat="1">
      <c r="B109" s="249"/>
      <c r="C109" s="250"/>
      <c r="D109" s="218" t="s">
        <v>163</v>
      </c>
      <c r="E109" s="251" t="s">
        <v>21</v>
      </c>
      <c r="F109" s="252" t="s">
        <v>219</v>
      </c>
      <c r="G109" s="250"/>
      <c r="H109" s="253">
        <v>42.35</v>
      </c>
      <c r="I109" s="254"/>
      <c r="J109" s="250"/>
      <c r="K109" s="250"/>
      <c r="L109" s="255"/>
      <c r="M109" s="256"/>
      <c r="N109" s="257"/>
      <c r="O109" s="257"/>
      <c r="P109" s="257"/>
      <c r="Q109" s="257"/>
      <c r="R109" s="257"/>
      <c r="S109" s="257"/>
      <c r="T109" s="258"/>
      <c r="AT109" s="259" t="s">
        <v>163</v>
      </c>
      <c r="AU109" s="259" t="s">
        <v>83</v>
      </c>
      <c r="AV109" s="15" t="s">
        <v>161</v>
      </c>
      <c r="AW109" s="15" t="s">
        <v>38</v>
      </c>
      <c r="AX109" s="15" t="s">
        <v>79</v>
      </c>
      <c r="AY109" s="259" t="s">
        <v>154</v>
      </c>
    </row>
    <row r="110" spans="2:65" s="1" customFormat="1" ht="25.5" customHeight="1">
      <c r="B110" s="42"/>
      <c r="C110" s="204" t="s">
        <v>91</v>
      </c>
      <c r="D110" s="204" t="s">
        <v>156</v>
      </c>
      <c r="E110" s="205" t="s">
        <v>196</v>
      </c>
      <c r="F110" s="206" t="s">
        <v>197</v>
      </c>
      <c r="G110" s="207" t="s">
        <v>159</v>
      </c>
      <c r="H110" s="208">
        <v>2.4500000000000002</v>
      </c>
      <c r="I110" s="209"/>
      <c r="J110" s="210">
        <f>ROUND(I110*H110,2)</f>
        <v>0</v>
      </c>
      <c r="K110" s="206" t="s">
        <v>21</v>
      </c>
      <c r="L110" s="62"/>
      <c r="M110" s="211" t="s">
        <v>21</v>
      </c>
      <c r="N110" s="212" t="s">
        <v>46</v>
      </c>
      <c r="O110" s="43"/>
      <c r="P110" s="213">
        <f>O110*H110</f>
        <v>0</v>
      </c>
      <c r="Q110" s="213">
        <v>8.0000000000000007E-5</v>
      </c>
      <c r="R110" s="213">
        <f>Q110*H110</f>
        <v>1.9600000000000002E-4</v>
      </c>
      <c r="S110" s="213">
        <v>0.25600000000000001</v>
      </c>
      <c r="T110" s="214">
        <f>S110*H110</f>
        <v>0.62720000000000009</v>
      </c>
      <c r="AR110" s="25" t="s">
        <v>161</v>
      </c>
      <c r="AT110" s="25" t="s">
        <v>156</v>
      </c>
      <c r="AU110" s="25" t="s">
        <v>83</v>
      </c>
      <c r="AY110" s="25" t="s">
        <v>154</v>
      </c>
      <c r="BE110" s="215">
        <f>IF(N110="základní",J110,0)</f>
        <v>0</v>
      </c>
      <c r="BF110" s="215">
        <f>IF(N110="snížená",J110,0)</f>
        <v>0</v>
      </c>
      <c r="BG110" s="215">
        <f>IF(N110="zákl. přenesená",J110,0)</f>
        <v>0</v>
      </c>
      <c r="BH110" s="215">
        <f>IF(N110="sníž. přenesená",J110,0)</f>
        <v>0</v>
      </c>
      <c r="BI110" s="215">
        <f>IF(N110="nulová",J110,0)</f>
        <v>0</v>
      </c>
      <c r="BJ110" s="25" t="s">
        <v>79</v>
      </c>
      <c r="BK110" s="215">
        <f>ROUND(I110*H110,2)</f>
        <v>0</v>
      </c>
      <c r="BL110" s="25" t="s">
        <v>161</v>
      </c>
      <c r="BM110" s="25" t="s">
        <v>500</v>
      </c>
    </row>
    <row r="111" spans="2:65" s="12" customFormat="1">
      <c r="B111" s="216"/>
      <c r="C111" s="217"/>
      <c r="D111" s="218" t="s">
        <v>163</v>
      </c>
      <c r="E111" s="219" t="s">
        <v>21</v>
      </c>
      <c r="F111" s="220" t="s">
        <v>261</v>
      </c>
      <c r="G111" s="217"/>
      <c r="H111" s="219" t="s">
        <v>21</v>
      </c>
      <c r="I111" s="221"/>
      <c r="J111" s="217"/>
      <c r="K111" s="217"/>
      <c r="L111" s="222"/>
      <c r="M111" s="223"/>
      <c r="N111" s="224"/>
      <c r="O111" s="224"/>
      <c r="P111" s="224"/>
      <c r="Q111" s="224"/>
      <c r="R111" s="224"/>
      <c r="S111" s="224"/>
      <c r="T111" s="225"/>
      <c r="AT111" s="226" t="s">
        <v>163</v>
      </c>
      <c r="AU111" s="226" t="s">
        <v>83</v>
      </c>
      <c r="AV111" s="12" t="s">
        <v>79</v>
      </c>
      <c r="AW111" s="12" t="s">
        <v>38</v>
      </c>
      <c r="AX111" s="12" t="s">
        <v>75</v>
      </c>
      <c r="AY111" s="226" t="s">
        <v>154</v>
      </c>
    </row>
    <row r="112" spans="2:65" s="13" customFormat="1">
      <c r="B112" s="227"/>
      <c r="C112" s="228"/>
      <c r="D112" s="218" t="s">
        <v>163</v>
      </c>
      <c r="E112" s="229" t="s">
        <v>21</v>
      </c>
      <c r="F112" s="230" t="s">
        <v>501</v>
      </c>
      <c r="G112" s="228"/>
      <c r="H112" s="231">
        <v>2.4500000000000002</v>
      </c>
      <c r="I112" s="232"/>
      <c r="J112" s="228"/>
      <c r="K112" s="228"/>
      <c r="L112" s="233"/>
      <c r="M112" s="234"/>
      <c r="N112" s="235"/>
      <c r="O112" s="235"/>
      <c r="P112" s="235"/>
      <c r="Q112" s="235"/>
      <c r="R112" s="235"/>
      <c r="S112" s="235"/>
      <c r="T112" s="236"/>
      <c r="AT112" s="237" t="s">
        <v>163</v>
      </c>
      <c r="AU112" s="237" t="s">
        <v>83</v>
      </c>
      <c r="AV112" s="13" t="s">
        <v>83</v>
      </c>
      <c r="AW112" s="13" t="s">
        <v>38</v>
      </c>
      <c r="AX112" s="13" t="s">
        <v>79</v>
      </c>
      <c r="AY112" s="237" t="s">
        <v>154</v>
      </c>
    </row>
    <row r="113" spans="2:65" s="1" customFormat="1" ht="38.25" customHeight="1">
      <c r="B113" s="42"/>
      <c r="C113" s="204" t="s">
        <v>161</v>
      </c>
      <c r="D113" s="204" t="s">
        <v>156</v>
      </c>
      <c r="E113" s="205" t="s">
        <v>202</v>
      </c>
      <c r="F113" s="206" t="s">
        <v>203</v>
      </c>
      <c r="G113" s="207" t="s">
        <v>204</v>
      </c>
      <c r="H113" s="208">
        <v>7.3</v>
      </c>
      <c r="I113" s="209"/>
      <c r="J113" s="210">
        <f>ROUND(I113*H113,2)</f>
        <v>0</v>
      </c>
      <c r="K113" s="206" t="s">
        <v>160</v>
      </c>
      <c r="L113" s="62"/>
      <c r="M113" s="211" t="s">
        <v>21</v>
      </c>
      <c r="N113" s="212" t="s">
        <v>46</v>
      </c>
      <c r="O113" s="43"/>
      <c r="P113" s="213">
        <f>O113*H113</f>
        <v>0</v>
      </c>
      <c r="Q113" s="213">
        <v>0</v>
      </c>
      <c r="R113" s="213">
        <f>Q113*H113</f>
        <v>0</v>
      </c>
      <c r="S113" s="213">
        <v>0.28999999999999998</v>
      </c>
      <c r="T113" s="214">
        <f>S113*H113</f>
        <v>2.117</v>
      </c>
      <c r="AR113" s="25" t="s">
        <v>161</v>
      </c>
      <c r="AT113" s="25" t="s">
        <v>156</v>
      </c>
      <c r="AU113" s="25" t="s">
        <v>83</v>
      </c>
      <c r="AY113" s="25" t="s">
        <v>154</v>
      </c>
      <c r="BE113" s="215">
        <f>IF(N113="základní",J113,0)</f>
        <v>0</v>
      </c>
      <c r="BF113" s="215">
        <f>IF(N113="snížená",J113,0)</f>
        <v>0</v>
      </c>
      <c r="BG113" s="215">
        <f>IF(N113="zákl. přenesená",J113,0)</f>
        <v>0</v>
      </c>
      <c r="BH113" s="215">
        <f>IF(N113="sníž. přenesená",J113,0)</f>
        <v>0</v>
      </c>
      <c r="BI113" s="215">
        <f>IF(N113="nulová",J113,0)</f>
        <v>0</v>
      </c>
      <c r="BJ113" s="25" t="s">
        <v>79</v>
      </c>
      <c r="BK113" s="215">
        <f>ROUND(I113*H113,2)</f>
        <v>0</v>
      </c>
      <c r="BL113" s="25" t="s">
        <v>161</v>
      </c>
      <c r="BM113" s="25" t="s">
        <v>502</v>
      </c>
    </row>
    <row r="114" spans="2:65" s="12" customFormat="1">
      <c r="B114" s="216"/>
      <c r="C114" s="217"/>
      <c r="D114" s="218" t="s">
        <v>163</v>
      </c>
      <c r="E114" s="219" t="s">
        <v>21</v>
      </c>
      <c r="F114" s="220" t="s">
        <v>429</v>
      </c>
      <c r="G114" s="217"/>
      <c r="H114" s="219" t="s">
        <v>21</v>
      </c>
      <c r="I114" s="221"/>
      <c r="J114" s="217"/>
      <c r="K114" s="217"/>
      <c r="L114" s="222"/>
      <c r="M114" s="223"/>
      <c r="N114" s="224"/>
      <c r="O114" s="224"/>
      <c r="P114" s="224"/>
      <c r="Q114" s="224"/>
      <c r="R114" s="224"/>
      <c r="S114" s="224"/>
      <c r="T114" s="225"/>
      <c r="AT114" s="226" t="s">
        <v>163</v>
      </c>
      <c r="AU114" s="226" t="s">
        <v>83</v>
      </c>
      <c r="AV114" s="12" t="s">
        <v>79</v>
      </c>
      <c r="AW114" s="12" t="s">
        <v>38</v>
      </c>
      <c r="AX114" s="12" t="s">
        <v>75</v>
      </c>
      <c r="AY114" s="226" t="s">
        <v>154</v>
      </c>
    </row>
    <row r="115" spans="2:65" s="13" customFormat="1">
      <c r="B115" s="227"/>
      <c r="C115" s="228"/>
      <c r="D115" s="218" t="s">
        <v>163</v>
      </c>
      <c r="E115" s="229" t="s">
        <v>21</v>
      </c>
      <c r="F115" s="230" t="s">
        <v>503</v>
      </c>
      <c r="G115" s="228"/>
      <c r="H115" s="231">
        <v>7.3</v>
      </c>
      <c r="I115" s="232"/>
      <c r="J115" s="228"/>
      <c r="K115" s="228"/>
      <c r="L115" s="233"/>
      <c r="M115" s="234"/>
      <c r="N115" s="235"/>
      <c r="O115" s="235"/>
      <c r="P115" s="235"/>
      <c r="Q115" s="235"/>
      <c r="R115" s="235"/>
      <c r="S115" s="235"/>
      <c r="T115" s="236"/>
      <c r="AT115" s="237" t="s">
        <v>163</v>
      </c>
      <c r="AU115" s="237" t="s">
        <v>83</v>
      </c>
      <c r="AV115" s="13" t="s">
        <v>83</v>
      </c>
      <c r="AW115" s="13" t="s">
        <v>38</v>
      </c>
      <c r="AX115" s="13" t="s">
        <v>79</v>
      </c>
      <c r="AY115" s="237" t="s">
        <v>154</v>
      </c>
    </row>
    <row r="116" spans="2:65" s="1" customFormat="1" ht="25.5" customHeight="1">
      <c r="B116" s="42"/>
      <c r="C116" s="204" t="s">
        <v>185</v>
      </c>
      <c r="D116" s="204" t="s">
        <v>156</v>
      </c>
      <c r="E116" s="205" t="s">
        <v>209</v>
      </c>
      <c r="F116" s="206" t="s">
        <v>210</v>
      </c>
      <c r="G116" s="207" t="s">
        <v>204</v>
      </c>
      <c r="H116" s="208">
        <v>25.8</v>
      </c>
      <c r="I116" s="209"/>
      <c r="J116" s="210">
        <f>ROUND(I116*H116,2)</f>
        <v>0</v>
      </c>
      <c r="K116" s="206" t="s">
        <v>160</v>
      </c>
      <c r="L116" s="62"/>
      <c r="M116" s="211" t="s">
        <v>21</v>
      </c>
      <c r="N116" s="212" t="s">
        <v>46</v>
      </c>
      <c r="O116" s="43"/>
      <c r="P116" s="213">
        <f>O116*H116</f>
        <v>0</v>
      </c>
      <c r="Q116" s="213">
        <v>0</v>
      </c>
      <c r="R116" s="213">
        <f>Q116*H116</f>
        <v>0</v>
      </c>
      <c r="S116" s="213">
        <v>0.04</v>
      </c>
      <c r="T116" s="214">
        <f>S116*H116</f>
        <v>1.032</v>
      </c>
      <c r="AR116" s="25" t="s">
        <v>161</v>
      </c>
      <c r="AT116" s="25" t="s">
        <v>156</v>
      </c>
      <c r="AU116" s="25" t="s">
        <v>83</v>
      </c>
      <c r="AY116" s="25" t="s">
        <v>154</v>
      </c>
      <c r="BE116" s="215">
        <f>IF(N116="základní",J116,0)</f>
        <v>0</v>
      </c>
      <c r="BF116" s="215">
        <f>IF(N116="snížená",J116,0)</f>
        <v>0</v>
      </c>
      <c r="BG116" s="215">
        <f>IF(N116="zákl. přenesená",J116,0)</f>
        <v>0</v>
      </c>
      <c r="BH116" s="215">
        <f>IF(N116="sníž. přenesená",J116,0)</f>
        <v>0</v>
      </c>
      <c r="BI116" s="215">
        <f>IF(N116="nulová",J116,0)</f>
        <v>0</v>
      </c>
      <c r="BJ116" s="25" t="s">
        <v>79</v>
      </c>
      <c r="BK116" s="215">
        <f>ROUND(I116*H116,2)</f>
        <v>0</v>
      </c>
      <c r="BL116" s="25" t="s">
        <v>161</v>
      </c>
      <c r="BM116" s="25" t="s">
        <v>504</v>
      </c>
    </row>
    <row r="117" spans="2:65" s="13" customFormat="1">
      <c r="B117" s="227"/>
      <c r="C117" s="228"/>
      <c r="D117" s="218" t="s">
        <v>163</v>
      </c>
      <c r="E117" s="229" t="s">
        <v>21</v>
      </c>
      <c r="F117" s="230" t="s">
        <v>505</v>
      </c>
      <c r="G117" s="228"/>
      <c r="H117" s="231">
        <v>25.8</v>
      </c>
      <c r="I117" s="232"/>
      <c r="J117" s="228"/>
      <c r="K117" s="228"/>
      <c r="L117" s="233"/>
      <c r="M117" s="234"/>
      <c r="N117" s="235"/>
      <c r="O117" s="235"/>
      <c r="P117" s="235"/>
      <c r="Q117" s="235"/>
      <c r="R117" s="235"/>
      <c r="S117" s="235"/>
      <c r="T117" s="236"/>
      <c r="AT117" s="237" t="s">
        <v>163</v>
      </c>
      <c r="AU117" s="237" t="s">
        <v>83</v>
      </c>
      <c r="AV117" s="13" t="s">
        <v>83</v>
      </c>
      <c r="AW117" s="13" t="s">
        <v>38</v>
      </c>
      <c r="AX117" s="13" t="s">
        <v>79</v>
      </c>
      <c r="AY117" s="237" t="s">
        <v>154</v>
      </c>
    </row>
    <row r="118" spans="2:65" s="1" customFormat="1" ht="38.25" customHeight="1">
      <c r="B118" s="42"/>
      <c r="C118" s="204" t="s">
        <v>190</v>
      </c>
      <c r="D118" s="204" t="s">
        <v>156</v>
      </c>
      <c r="E118" s="205" t="s">
        <v>214</v>
      </c>
      <c r="F118" s="206" t="s">
        <v>215</v>
      </c>
      <c r="G118" s="207" t="s">
        <v>216</v>
      </c>
      <c r="H118" s="208">
        <v>0.42399999999999999</v>
      </c>
      <c r="I118" s="209"/>
      <c r="J118" s="210">
        <f>ROUND(I118*H118,2)</f>
        <v>0</v>
      </c>
      <c r="K118" s="206" t="s">
        <v>160</v>
      </c>
      <c r="L118" s="62"/>
      <c r="M118" s="211" t="s">
        <v>21</v>
      </c>
      <c r="N118" s="212" t="s">
        <v>46</v>
      </c>
      <c r="O118" s="43"/>
      <c r="P118" s="213">
        <f>O118*H118</f>
        <v>0</v>
      </c>
      <c r="Q118" s="213">
        <v>0</v>
      </c>
      <c r="R118" s="213">
        <f>Q118*H118</f>
        <v>0</v>
      </c>
      <c r="S118" s="213">
        <v>0</v>
      </c>
      <c r="T118" s="214">
        <f>S118*H118</f>
        <v>0</v>
      </c>
      <c r="AR118" s="25" t="s">
        <v>161</v>
      </c>
      <c r="AT118" s="25" t="s">
        <v>156</v>
      </c>
      <c r="AU118" s="25" t="s">
        <v>83</v>
      </c>
      <c r="AY118" s="25" t="s">
        <v>154</v>
      </c>
      <c r="BE118" s="215">
        <f>IF(N118="základní",J118,0)</f>
        <v>0</v>
      </c>
      <c r="BF118" s="215">
        <f>IF(N118="snížená",J118,0)</f>
        <v>0</v>
      </c>
      <c r="BG118" s="215">
        <f>IF(N118="zákl. přenesená",J118,0)</f>
        <v>0</v>
      </c>
      <c r="BH118" s="215">
        <f>IF(N118="sníž. přenesená",J118,0)</f>
        <v>0</v>
      </c>
      <c r="BI118" s="215">
        <f>IF(N118="nulová",J118,0)</f>
        <v>0</v>
      </c>
      <c r="BJ118" s="25" t="s">
        <v>79</v>
      </c>
      <c r="BK118" s="215">
        <f>ROUND(I118*H118,2)</f>
        <v>0</v>
      </c>
      <c r="BL118" s="25" t="s">
        <v>161</v>
      </c>
      <c r="BM118" s="25" t="s">
        <v>506</v>
      </c>
    </row>
    <row r="119" spans="2:65" s="12" customFormat="1">
      <c r="B119" s="216"/>
      <c r="C119" s="217"/>
      <c r="D119" s="218" t="s">
        <v>163</v>
      </c>
      <c r="E119" s="219" t="s">
        <v>21</v>
      </c>
      <c r="F119" s="220" t="s">
        <v>507</v>
      </c>
      <c r="G119" s="217"/>
      <c r="H119" s="219" t="s">
        <v>21</v>
      </c>
      <c r="I119" s="221"/>
      <c r="J119" s="217"/>
      <c r="K119" s="217"/>
      <c r="L119" s="222"/>
      <c r="M119" s="223"/>
      <c r="N119" s="224"/>
      <c r="O119" s="224"/>
      <c r="P119" s="224"/>
      <c r="Q119" s="224"/>
      <c r="R119" s="224"/>
      <c r="S119" s="224"/>
      <c r="T119" s="225"/>
      <c r="AT119" s="226" t="s">
        <v>163</v>
      </c>
      <c r="AU119" s="226" t="s">
        <v>83</v>
      </c>
      <c r="AV119" s="12" t="s">
        <v>79</v>
      </c>
      <c r="AW119" s="12" t="s">
        <v>38</v>
      </c>
      <c r="AX119" s="12" t="s">
        <v>75</v>
      </c>
      <c r="AY119" s="226" t="s">
        <v>154</v>
      </c>
    </row>
    <row r="120" spans="2:65" s="13" customFormat="1">
      <c r="B120" s="227"/>
      <c r="C120" s="228"/>
      <c r="D120" s="218" t="s">
        <v>163</v>
      </c>
      <c r="E120" s="229" t="s">
        <v>21</v>
      </c>
      <c r="F120" s="230" t="s">
        <v>508</v>
      </c>
      <c r="G120" s="228"/>
      <c r="H120" s="231">
        <v>0.42399999999999999</v>
      </c>
      <c r="I120" s="232"/>
      <c r="J120" s="228"/>
      <c r="K120" s="228"/>
      <c r="L120" s="233"/>
      <c r="M120" s="234"/>
      <c r="N120" s="235"/>
      <c r="O120" s="235"/>
      <c r="P120" s="235"/>
      <c r="Q120" s="235"/>
      <c r="R120" s="235"/>
      <c r="S120" s="235"/>
      <c r="T120" s="236"/>
      <c r="AT120" s="237" t="s">
        <v>163</v>
      </c>
      <c r="AU120" s="237" t="s">
        <v>83</v>
      </c>
      <c r="AV120" s="13" t="s">
        <v>83</v>
      </c>
      <c r="AW120" s="13" t="s">
        <v>38</v>
      </c>
      <c r="AX120" s="13" t="s">
        <v>79</v>
      </c>
      <c r="AY120" s="237" t="s">
        <v>154</v>
      </c>
    </row>
    <row r="121" spans="2:65" s="1" customFormat="1" ht="38.25" customHeight="1">
      <c r="B121" s="42"/>
      <c r="C121" s="204" t="s">
        <v>195</v>
      </c>
      <c r="D121" s="204" t="s">
        <v>156</v>
      </c>
      <c r="E121" s="205" t="s">
        <v>214</v>
      </c>
      <c r="F121" s="206" t="s">
        <v>215</v>
      </c>
      <c r="G121" s="207" t="s">
        <v>216</v>
      </c>
      <c r="H121" s="208">
        <v>3.6120000000000001</v>
      </c>
      <c r="I121" s="209"/>
      <c r="J121" s="210">
        <f>ROUND(I121*H121,2)</f>
        <v>0</v>
      </c>
      <c r="K121" s="206" t="s">
        <v>160</v>
      </c>
      <c r="L121" s="62"/>
      <c r="M121" s="211" t="s">
        <v>21</v>
      </c>
      <c r="N121" s="212" t="s">
        <v>46</v>
      </c>
      <c r="O121" s="43"/>
      <c r="P121" s="213">
        <f>O121*H121</f>
        <v>0</v>
      </c>
      <c r="Q121" s="213">
        <v>0</v>
      </c>
      <c r="R121" s="213">
        <f>Q121*H121</f>
        <v>0</v>
      </c>
      <c r="S121" s="213">
        <v>0</v>
      </c>
      <c r="T121" s="214">
        <f>S121*H121</f>
        <v>0</v>
      </c>
      <c r="AR121" s="25" t="s">
        <v>161</v>
      </c>
      <c r="AT121" s="25" t="s">
        <v>156</v>
      </c>
      <c r="AU121" s="25" t="s">
        <v>83</v>
      </c>
      <c r="AY121" s="25" t="s">
        <v>154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25" t="s">
        <v>79</v>
      </c>
      <c r="BK121" s="215">
        <f>ROUND(I121*H121,2)</f>
        <v>0</v>
      </c>
      <c r="BL121" s="25" t="s">
        <v>161</v>
      </c>
      <c r="BM121" s="25" t="s">
        <v>509</v>
      </c>
    </row>
    <row r="122" spans="2:65" s="12" customFormat="1">
      <c r="B122" s="216"/>
      <c r="C122" s="217"/>
      <c r="D122" s="218" t="s">
        <v>163</v>
      </c>
      <c r="E122" s="219" t="s">
        <v>21</v>
      </c>
      <c r="F122" s="220" t="s">
        <v>223</v>
      </c>
      <c r="G122" s="217"/>
      <c r="H122" s="219" t="s">
        <v>21</v>
      </c>
      <c r="I122" s="221"/>
      <c r="J122" s="217"/>
      <c r="K122" s="217"/>
      <c r="L122" s="222"/>
      <c r="M122" s="223"/>
      <c r="N122" s="224"/>
      <c r="O122" s="224"/>
      <c r="P122" s="224"/>
      <c r="Q122" s="224"/>
      <c r="R122" s="224"/>
      <c r="S122" s="224"/>
      <c r="T122" s="225"/>
      <c r="AT122" s="226" t="s">
        <v>163</v>
      </c>
      <c r="AU122" s="226" t="s">
        <v>83</v>
      </c>
      <c r="AV122" s="12" t="s">
        <v>79</v>
      </c>
      <c r="AW122" s="12" t="s">
        <v>38</v>
      </c>
      <c r="AX122" s="12" t="s">
        <v>75</v>
      </c>
      <c r="AY122" s="226" t="s">
        <v>154</v>
      </c>
    </row>
    <row r="123" spans="2:65" s="13" customFormat="1">
      <c r="B123" s="227"/>
      <c r="C123" s="228"/>
      <c r="D123" s="218" t="s">
        <v>163</v>
      </c>
      <c r="E123" s="229" t="s">
        <v>21</v>
      </c>
      <c r="F123" s="230" t="s">
        <v>510</v>
      </c>
      <c r="G123" s="228"/>
      <c r="H123" s="231">
        <v>3.6120000000000001</v>
      </c>
      <c r="I123" s="232"/>
      <c r="J123" s="228"/>
      <c r="K123" s="228"/>
      <c r="L123" s="233"/>
      <c r="M123" s="234"/>
      <c r="N123" s="235"/>
      <c r="O123" s="235"/>
      <c r="P123" s="235"/>
      <c r="Q123" s="235"/>
      <c r="R123" s="235"/>
      <c r="S123" s="235"/>
      <c r="T123" s="236"/>
      <c r="AT123" s="237" t="s">
        <v>163</v>
      </c>
      <c r="AU123" s="237" t="s">
        <v>83</v>
      </c>
      <c r="AV123" s="13" t="s">
        <v>83</v>
      </c>
      <c r="AW123" s="13" t="s">
        <v>38</v>
      </c>
      <c r="AX123" s="13" t="s">
        <v>79</v>
      </c>
      <c r="AY123" s="237" t="s">
        <v>154</v>
      </c>
    </row>
    <row r="124" spans="2:65" s="1" customFormat="1" ht="38.25" customHeight="1">
      <c r="B124" s="42"/>
      <c r="C124" s="204" t="s">
        <v>201</v>
      </c>
      <c r="D124" s="204" t="s">
        <v>156</v>
      </c>
      <c r="E124" s="205" t="s">
        <v>226</v>
      </c>
      <c r="F124" s="206" t="s">
        <v>227</v>
      </c>
      <c r="G124" s="207" t="s">
        <v>216</v>
      </c>
      <c r="H124" s="208">
        <v>1.806</v>
      </c>
      <c r="I124" s="209"/>
      <c r="J124" s="210">
        <f>ROUND(I124*H124,2)</f>
        <v>0</v>
      </c>
      <c r="K124" s="206" t="s">
        <v>160</v>
      </c>
      <c r="L124" s="62"/>
      <c r="M124" s="211" t="s">
        <v>21</v>
      </c>
      <c r="N124" s="212" t="s">
        <v>46</v>
      </c>
      <c r="O124" s="43"/>
      <c r="P124" s="213">
        <f>O124*H124</f>
        <v>0</v>
      </c>
      <c r="Q124" s="213">
        <v>0</v>
      </c>
      <c r="R124" s="213">
        <f>Q124*H124</f>
        <v>0</v>
      </c>
      <c r="S124" s="213">
        <v>0</v>
      </c>
      <c r="T124" s="214">
        <f>S124*H124</f>
        <v>0</v>
      </c>
      <c r="AR124" s="25" t="s">
        <v>161</v>
      </c>
      <c r="AT124" s="25" t="s">
        <v>156</v>
      </c>
      <c r="AU124" s="25" t="s">
        <v>83</v>
      </c>
      <c r="AY124" s="25" t="s">
        <v>154</v>
      </c>
      <c r="BE124" s="215">
        <f>IF(N124="základní",J124,0)</f>
        <v>0</v>
      </c>
      <c r="BF124" s="215">
        <f>IF(N124="snížená",J124,0)</f>
        <v>0</v>
      </c>
      <c r="BG124" s="215">
        <f>IF(N124="zákl. přenesená",J124,0)</f>
        <v>0</v>
      </c>
      <c r="BH124" s="215">
        <f>IF(N124="sníž. přenesená",J124,0)</f>
        <v>0</v>
      </c>
      <c r="BI124" s="215">
        <f>IF(N124="nulová",J124,0)</f>
        <v>0</v>
      </c>
      <c r="BJ124" s="25" t="s">
        <v>79</v>
      </c>
      <c r="BK124" s="215">
        <f>ROUND(I124*H124,2)</f>
        <v>0</v>
      </c>
      <c r="BL124" s="25" t="s">
        <v>161</v>
      </c>
      <c r="BM124" s="25" t="s">
        <v>511</v>
      </c>
    </row>
    <row r="125" spans="2:65" s="13" customFormat="1">
      <c r="B125" s="227"/>
      <c r="C125" s="228"/>
      <c r="D125" s="218" t="s">
        <v>163</v>
      </c>
      <c r="E125" s="229" t="s">
        <v>21</v>
      </c>
      <c r="F125" s="230" t="s">
        <v>512</v>
      </c>
      <c r="G125" s="228"/>
      <c r="H125" s="231">
        <v>1.806</v>
      </c>
      <c r="I125" s="232"/>
      <c r="J125" s="228"/>
      <c r="K125" s="228"/>
      <c r="L125" s="233"/>
      <c r="M125" s="234"/>
      <c r="N125" s="235"/>
      <c r="O125" s="235"/>
      <c r="P125" s="235"/>
      <c r="Q125" s="235"/>
      <c r="R125" s="235"/>
      <c r="S125" s="235"/>
      <c r="T125" s="236"/>
      <c r="AT125" s="237" t="s">
        <v>163</v>
      </c>
      <c r="AU125" s="237" t="s">
        <v>83</v>
      </c>
      <c r="AV125" s="13" t="s">
        <v>83</v>
      </c>
      <c r="AW125" s="13" t="s">
        <v>38</v>
      </c>
      <c r="AX125" s="13" t="s">
        <v>79</v>
      </c>
      <c r="AY125" s="237" t="s">
        <v>154</v>
      </c>
    </row>
    <row r="126" spans="2:65" s="1" customFormat="1" ht="25.5" customHeight="1">
      <c r="B126" s="42"/>
      <c r="C126" s="204" t="s">
        <v>208</v>
      </c>
      <c r="D126" s="204" t="s">
        <v>156</v>
      </c>
      <c r="E126" s="205" t="s">
        <v>231</v>
      </c>
      <c r="F126" s="206" t="s">
        <v>232</v>
      </c>
      <c r="G126" s="207" t="s">
        <v>216</v>
      </c>
      <c r="H126" s="208">
        <v>3.6120000000000001</v>
      </c>
      <c r="I126" s="209"/>
      <c r="J126" s="210">
        <f>ROUND(I126*H126,2)</f>
        <v>0</v>
      </c>
      <c r="K126" s="206" t="s">
        <v>160</v>
      </c>
      <c r="L126" s="62"/>
      <c r="M126" s="211" t="s">
        <v>21</v>
      </c>
      <c r="N126" s="212" t="s">
        <v>46</v>
      </c>
      <c r="O126" s="43"/>
      <c r="P126" s="213">
        <f>O126*H126</f>
        <v>0</v>
      </c>
      <c r="Q126" s="213">
        <v>0</v>
      </c>
      <c r="R126" s="213">
        <f>Q126*H126</f>
        <v>0</v>
      </c>
      <c r="S126" s="213">
        <v>0</v>
      </c>
      <c r="T126" s="214">
        <f>S126*H126</f>
        <v>0</v>
      </c>
      <c r="AR126" s="25" t="s">
        <v>161</v>
      </c>
      <c r="AT126" s="25" t="s">
        <v>156</v>
      </c>
      <c r="AU126" s="25" t="s">
        <v>83</v>
      </c>
      <c r="AY126" s="25" t="s">
        <v>154</v>
      </c>
      <c r="BE126" s="215">
        <f>IF(N126="základní",J126,0)</f>
        <v>0</v>
      </c>
      <c r="BF126" s="215">
        <f>IF(N126="snížená",J126,0)</f>
        <v>0</v>
      </c>
      <c r="BG126" s="215">
        <f>IF(N126="zákl. přenesená",J126,0)</f>
        <v>0</v>
      </c>
      <c r="BH126" s="215">
        <f>IF(N126="sníž. přenesená",J126,0)</f>
        <v>0</v>
      </c>
      <c r="BI126" s="215">
        <f>IF(N126="nulová",J126,0)</f>
        <v>0</v>
      </c>
      <c r="BJ126" s="25" t="s">
        <v>79</v>
      </c>
      <c r="BK126" s="215">
        <f>ROUND(I126*H126,2)</f>
        <v>0</v>
      </c>
      <c r="BL126" s="25" t="s">
        <v>161</v>
      </c>
      <c r="BM126" s="25" t="s">
        <v>513</v>
      </c>
    </row>
    <row r="127" spans="2:65" s="12" customFormat="1">
      <c r="B127" s="216"/>
      <c r="C127" s="217"/>
      <c r="D127" s="218" t="s">
        <v>163</v>
      </c>
      <c r="E127" s="219" t="s">
        <v>21</v>
      </c>
      <c r="F127" s="220" t="s">
        <v>234</v>
      </c>
      <c r="G127" s="217"/>
      <c r="H127" s="219" t="s">
        <v>21</v>
      </c>
      <c r="I127" s="221"/>
      <c r="J127" s="217"/>
      <c r="K127" s="217"/>
      <c r="L127" s="222"/>
      <c r="M127" s="223"/>
      <c r="N127" s="224"/>
      <c r="O127" s="224"/>
      <c r="P127" s="224"/>
      <c r="Q127" s="224"/>
      <c r="R127" s="224"/>
      <c r="S127" s="224"/>
      <c r="T127" s="225"/>
      <c r="AT127" s="226" t="s">
        <v>163</v>
      </c>
      <c r="AU127" s="226" t="s">
        <v>83</v>
      </c>
      <c r="AV127" s="12" t="s">
        <v>79</v>
      </c>
      <c r="AW127" s="12" t="s">
        <v>38</v>
      </c>
      <c r="AX127" s="12" t="s">
        <v>75</v>
      </c>
      <c r="AY127" s="226" t="s">
        <v>154</v>
      </c>
    </row>
    <row r="128" spans="2:65" s="13" customFormat="1">
      <c r="B128" s="227"/>
      <c r="C128" s="228"/>
      <c r="D128" s="218" t="s">
        <v>163</v>
      </c>
      <c r="E128" s="229" t="s">
        <v>21</v>
      </c>
      <c r="F128" s="230" t="s">
        <v>510</v>
      </c>
      <c r="G128" s="228"/>
      <c r="H128" s="231">
        <v>3.6120000000000001</v>
      </c>
      <c r="I128" s="232"/>
      <c r="J128" s="228"/>
      <c r="K128" s="228"/>
      <c r="L128" s="233"/>
      <c r="M128" s="234"/>
      <c r="N128" s="235"/>
      <c r="O128" s="235"/>
      <c r="P128" s="235"/>
      <c r="Q128" s="235"/>
      <c r="R128" s="235"/>
      <c r="S128" s="235"/>
      <c r="T128" s="236"/>
      <c r="AT128" s="237" t="s">
        <v>163</v>
      </c>
      <c r="AU128" s="237" t="s">
        <v>83</v>
      </c>
      <c r="AV128" s="13" t="s">
        <v>83</v>
      </c>
      <c r="AW128" s="13" t="s">
        <v>38</v>
      </c>
      <c r="AX128" s="13" t="s">
        <v>79</v>
      </c>
      <c r="AY128" s="237" t="s">
        <v>154</v>
      </c>
    </row>
    <row r="129" spans="2:65" s="1" customFormat="1" ht="25.5" customHeight="1">
      <c r="B129" s="42"/>
      <c r="C129" s="204" t="s">
        <v>213</v>
      </c>
      <c r="D129" s="204" t="s">
        <v>156</v>
      </c>
      <c r="E129" s="205" t="s">
        <v>236</v>
      </c>
      <c r="F129" s="206" t="s">
        <v>237</v>
      </c>
      <c r="G129" s="207" t="s">
        <v>159</v>
      </c>
      <c r="H129" s="208">
        <v>10.32</v>
      </c>
      <c r="I129" s="209"/>
      <c r="J129" s="210">
        <f>ROUND(I129*H129,2)</f>
        <v>0</v>
      </c>
      <c r="K129" s="206" t="s">
        <v>160</v>
      </c>
      <c r="L129" s="62"/>
      <c r="M129" s="211" t="s">
        <v>21</v>
      </c>
      <c r="N129" s="212" t="s">
        <v>46</v>
      </c>
      <c r="O129" s="43"/>
      <c r="P129" s="213">
        <f>O129*H129</f>
        <v>0</v>
      </c>
      <c r="Q129" s="213">
        <v>0</v>
      </c>
      <c r="R129" s="213">
        <f>Q129*H129</f>
        <v>0</v>
      </c>
      <c r="S129" s="213">
        <v>0</v>
      </c>
      <c r="T129" s="214">
        <f>S129*H129</f>
        <v>0</v>
      </c>
      <c r="AR129" s="25" t="s">
        <v>161</v>
      </c>
      <c r="AT129" s="25" t="s">
        <v>156</v>
      </c>
      <c r="AU129" s="25" t="s">
        <v>83</v>
      </c>
      <c r="AY129" s="25" t="s">
        <v>154</v>
      </c>
      <c r="BE129" s="215">
        <f>IF(N129="základní",J129,0)</f>
        <v>0</v>
      </c>
      <c r="BF129" s="215">
        <f>IF(N129="snížená",J129,0)</f>
        <v>0</v>
      </c>
      <c r="BG129" s="215">
        <f>IF(N129="zákl. přenesená",J129,0)</f>
        <v>0</v>
      </c>
      <c r="BH129" s="215">
        <f>IF(N129="sníž. přenesená",J129,0)</f>
        <v>0</v>
      </c>
      <c r="BI129" s="215">
        <f>IF(N129="nulová",J129,0)</f>
        <v>0</v>
      </c>
      <c r="BJ129" s="25" t="s">
        <v>79</v>
      </c>
      <c r="BK129" s="215">
        <f>ROUND(I129*H129,2)</f>
        <v>0</v>
      </c>
      <c r="BL129" s="25" t="s">
        <v>161</v>
      </c>
      <c r="BM129" s="25" t="s">
        <v>514</v>
      </c>
    </row>
    <row r="130" spans="2:65" s="12" customFormat="1">
      <c r="B130" s="216"/>
      <c r="C130" s="217"/>
      <c r="D130" s="218" t="s">
        <v>163</v>
      </c>
      <c r="E130" s="219" t="s">
        <v>21</v>
      </c>
      <c r="F130" s="220" t="s">
        <v>239</v>
      </c>
      <c r="G130" s="217"/>
      <c r="H130" s="219" t="s">
        <v>21</v>
      </c>
      <c r="I130" s="221"/>
      <c r="J130" s="217"/>
      <c r="K130" s="217"/>
      <c r="L130" s="222"/>
      <c r="M130" s="223"/>
      <c r="N130" s="224"/>
      <c r="O130" s="224"/>
      <c r="P130" s="224"/>
      <c r="Q130" s="224"/>
      <c r="R130" s="224"/>
      <c r="S130" s="224"/>
      <c r="T130" s="225"/>
      <c r="AT130" s="226" t="s">
        <v>163</v>
      </c>
      <c r="AU130" s="226" t="s">
        <v>83</v>
      </c>
      <c r="AV130" s="12" t="s">
        <v>79</v>
      </c>
      <c r="AW130" s="12" t="s">
        <v>38</v>
      </c>
      <c r="AX130" s="12" t="s">
        <v>75</v>
      </c>
      <c r="AY130" s="226" t="s">
        <v>154</v>
      </c>
    </row>
    <row r="131" spans="2:65" s="13" customFormat="1">
      <c r="B131" s="227"/>
      <c r="C131" s="228"/>
      <c r="D131" s="218" t="s">
        <v>163</v>
      </c>
      <c r="E131" s="229" t="s">
        <v>21</v>
      </c>
      <c r="F131" s="230" t="s">
        <v>515</v>
      </c>
      <c r="G131" s="228"/>
      <c r="H131" s="231">
        <v>10.32</v>
      </c>
      <c r="I131" s="232"/>
      <c r="J131" s="228"/>
      <c r="K131" s="228"/>
      <c r="L131" s="233"/>
      <c r="M131" s="234"/>
      <c r="N131" s="235"/>
      <c r="O131" s="235"/>
      <c r="P131" s="235"/>
      <c r="Q131" s="235"/>
      <c r="R131" s="235"/>
      <c r="S131" s="235"/>
      <c r="T131" s="236"/>
      <c r="AT131" s="237" t="s">
        <v>163</v>
      </c>
      <c r="AU131" s="237" t="s">
        <v>83</v>
      </c>
      <c r="AV131" s="13" t="s">
        <v>83</v>
      </c>
      <c r="AW131" s="13" t="s">
        <v>38</v>
      </c>
      <c r="AX131" s="13" t="s">
        <v>79</v>
      </c>
      <c r="AY131" s="237" t="s">
        <v>154</v>
      </c>
    </row>
    <row r="132" spans="2:65" s="1" customFormat="1" ht="25.5" customHeight="1">
      <c r="B132" s="42"/>
      <c r="C132" s="204" t="s">
        <v>221</v>
      </c>
      <c r="D132" s="204" t="s">
        <v>156</v>
      </c>
      <c r="E132" s="205" t="s">
        <v>241</v>
      </c>
      <c r="F132" s="206" t="s">
        <v>242</v>
      </c>
      <c r="G132" s="207" t="s">
        <v>159</v>
      </c>
      <c r="H132" s="208">
        <v>10.32</v>
      </c>
      <c r="I132" s="209"/>
      <c r="J132" s="210">
        <f>ROUND(I132*H132,2)</f>
        <v>0</v>
      </c>
      <c r="K132" s="206" t="s">
        <v>160</v>
      </c>
      <c r="L132" s="62"/>
      <c r="M132" s="211" t="s">
        <v>21</v>
      </c>
      <c r="N132" s="212" t="s">
        <v>46</v>
      </c>
      <c r="O132" s="43"/>
      <c r="P132" s="213">
        <f>O132*H132</f>
        <v>0</v>
      </c>
      <c r="Q132" s="213">
        <v>0</v>
      </c>
      <c r="R132" s="213">
        <f>Q132*H132</f>
        <v>0</v>
      </c>
      <c r="S132" s="213">
        <v>0</v>
      </c>
      <c r="T132" s="214">
        <f>S132*H132</f>
        <v>0</v>
      </c>
      <c r="AR132" s="25" t="s">
        <v>161</v>
      </c>
      <c r="AT132" s="25" t="s">
        <v>156</v>
      </c>
      <c r="AU132" s="25" t="s">
        <v>83</v>
      </c>
      <c r="AY132" s="25" t="s">
        <v>154</v>
      </c>
      <c r="BE132" s="215">
        <f>IF(N132="základní",J132,0)</f>
        <v>0</v>
      </c>
      <c r="BF132" s="215">
        <f>IF(N132="snížená",J132,0)</f>
        <v>0</v>
      </c>
      <c r="BG132" s="215">
        <f>IF(N132="zákl. přenesená",J132,0)</f>
        <v>0</v>
      </c>
      <c r="BH132" s="215">
        <f>IF(N132="sníž. přenesená",J132,0)</f>
        <v>0</v>
      </c>
      <c r="BI132" s="215">
        <f>IF(N132="nulová",J132,0)</f>
        <v>0</v>
      </c>
      <c r="BJ132" s="25" t="s">
        <v>79</v>
      </c>
      <c r="BK132" s="215">
        <f>ROUND(I132*H132,2)</f>
        <v>0</v>
      </c>
      <c r="BL132" s="25" t="s">
        <v>161</v>
      </c>
      <c r="BM132" s="25" t="s">
        <v>516</v>
      </c>
    </row>
    <row r="133" spans="2:65" s="12" customFormat="1">
      <c r="B133" s="216"/>
      <c r="C133" s="217"/>
      <c r="D133" s="218" t="s">
        <v>163</v>
      </c>
      <c r="E133" s="219" t="s">
        <v>21</v>
      </c>
      <c r="F133" s="220" t="s">
        <v>239</v>
      </c>
      <c r="G133" s="217"/>
      <c r="H133" s="219" t="s">
        <v>21</v>
      </c>
      <c r="I133" s="221"/>
      <c r="J133" s="217"/>
      <c r="K133" s="217"/>
      <c r="L133" s="222"/>
      <c r="M133" s="223"/>
      <c r="N133" s="224"/>
      <c r="O133" s="224"/>
      <c r="P133" s="224"/>
      <c r="Q133" s="224"/>
      <c r="R133" s="224"/>
      <c r="S133" s="224"/>
      <c r="T133" s="225"/>
      <c r="AT133" s="226" t="s">
        <v>163</v>
      </c>
      <c r="AU133" s="226" t="s">
        <v>83</v>
      </c>
      <c r="AV133" s="12" t="s">
        <v>79</v>
      </c>
      <c r="AW133" s="12" t="s">
        <v>38</v>
      </c>
      <c r="AX133" s="12" t="s">
        <v>75</v>
      </c>
      <c r="AY133" s="226" t="s">
        <v>154</v>
      </c>
    </row>
    <row r="134" spans="2:65" s="13" customFormat="1">
      <c r="B134" s="227"/>
      <c r="C134" s="228"/>
      <c r="D134" s="218" t="s">
        <v>163</v>
      </c>
      <c r="E134" s="229" t="s">
        <v>21</v>
      </c>
      <c r="F134" s="230" t="s">
        <v>515</v>
      </c>
      <c r="G134" s="228"/>
      <c r="H134" s="231">
        <v>10.32</v>
      </c>
      <c r="I134" s="232"/>
      <c r="J134" s="228"/>
      <c r="K134" s="228"/>
      <c r="L134" s="233"/>
      <c r="M134" s="234"/>
      <c r="N134" s="235"/>
      <c r="O134" s="235"/>
      <c r="P134" s="235"/>
      <c r="Q134" s="235"/>
      <c r="R134" s="235"/>
      <c r="S134" s="235"/>
      <c r="T134" s="236"/>
      <c r="AT134" s="237" t="s">
        <v>163</v>
      </c>
      <c r="AU134" s="237" t="s">
        <v>83</v>
      </c>
      <c r="AV134" s="13" t="s">
        <v>83</v>
      </c>
      <c r="AW134" s="13" t="s">
        <v>38</v>
      </c>
      <c r="AX134" s="13" t="s">
        <v>79</v>
      </c>
      <c r="AY134" s="237" t="s">
        <v>154</v>
      </c>
    </row>
    <row r="135" spans="2:65" s="1" customFormat="1" ht="16.5" customHeight="1">
      <c r="B135" s="42"/>
      <c r="C135" s="260" t="s">
        <v>225</v>
      </c>
      <c r="D135" s="260" t="s">
        <v>245</v>
      </c>
      <c r="E135" s="261" t="s">
        <v>246</v>
      </c>
      <c r="F135" s="262" t="s">
        <v>247</v>
      </c>
      <c r="G135" s="263" t="s">
        <v>248</v>
      </c>
      <c r="H135" s="264">
        <v>0.155</v>
      </c>
      <c r="I135" s="265"/>
      <c r="J135" s="266">
        <f>ROUND(I135*H135,2)</f>
        <v>0</v>
      </c>
      <c r="K135" s="262" t="s">
        <v>160</v>
      </c>
      <c r="L135" s="267"/>
      <c r="M135" s="268" t="s">
        <v>21</v>
      </c>
      <c r="N135" s="269" t="s">
        <v>46</v>
      </c>
      <c r="O135" s="43"/>
      <c r="P135" s="213">
        <f>O135*H135</f>
        <v>0</v>
      </c>
      <c r="Q135" s="213">
        <v>1E-3</v>
      </c>
      <c r="R135" s="213">
        <f>Q135*H135</f>
        <v>1.55E-4</v>
      </c>
      <c r="S135" s="213">
        <v>0</v>
      </c>
      <c r="T135" s="214">
        <f>S135*H135</f>
        <v>0</v>
      </c>
      <c r="AR135" s="25" t="s">
        <v>201</v>
      </c>
      <c r="AT135" s="25" t="s">
        <v>245</v>
      </c>
      <c r="AU135" s="25" t="s">
        <v>83</v>
      </c>
      <c r="AY135" s="25" t="s">
        <v>154</v>
      </c>
      <c r="BE135" s="215">
        <f>IF(N135="základní",J135,0)</f>
        <v>0</v>
      </c>
      <c r="BF135" s="215">
        <f>IF(N135="snížená",J135,0)</f>
        <v>0</v>
      </c>
      <c r="BG135" s="215">
        <f>IF(N135="zákl. přenesená",J135,0)</f>
        <v>0</v>
      </c>
      <c r="BH135" s="215">
        <f>IF(N135="sníž. přenesená",J135,0)</f>
        <v>0</v>
      </c>
      <c r="BI135" s="215">
        <f>IF(N135="nulová",J135,0)</f>
        <v>0</v>
      </c>
      <c r="BJ135" s="25" t="s">
        <v>79</v>
      </c>
      <c r="BK135" s="215">
        <f>ROUND(I135*H135,2)</f>
        <v>0</v>
      </c>
      <c r="BL135" s="25" t="s">
        <v>161</v>
      </c>
      <c r="BM135" s="25" t="s">
        <v>517</v>
      </c>
    </row>
    <row r="136" spans="2:65" s="13" customFormat="1">
      <c r="B136" s="227"/>
      <c r="C136" s="228"/>
      <c r="D136" s="218" t="s">
        <v>163</v>
      </c>
      <c r="E136" s="228"/>
      <c r="F136" s="230" t="s">
        <v>518</v>
      </c>
      <c r="G136" s="228"/>
      <c r="H136" s="231">
        <v>0.155</v>
      </c>
      <c r="I136" s="232"/>
      <c r="J136" s="228"/>
      <c r="K136" s="228"/>
      <c r="L136" s="233"/>
      <c r="M136" s="234"/>
      <c r="N136" s="235"/>
      <c r="O136" s="235"/>
      <c r="P136" s="235"/>
      <c r="Q136" s="235"/>
      <c r="R136" s="235"/>
      <c r="S136" s="235"/>
      <c r="T136" s="236"/>
      <c r="AT136" s="237" t="s">
        <v>163</v>
      </c>
      <c r="AU136" s="237" t="s">
        <v>83</v>
      </c>
      <c r="AV136" s="13" t="s">
        <v>83</v>
      </c>
      <c r="AW136" s="13" t="s">
        <v>6</v>
      </c>
      <c r="AX136" s="13" t="s">
        <v>79</v>
      </c>
      <c r="AY136" s="237" t="s">
        <v>154</v>
      </c>
    </row>
    <row r="137" spans="2:65" s="1" customFormat="1" ht="16.5" customHeight="1">
      <c r="B137" s="42"/>
      <c r="C137" s="204" t="s">
        <v>230</v>
      </c>
      <c r="D137" s="204" t="s">
        <v>156</v>
      </c>
      <c r="E137" s="205" t="s">
        <v>252</v>
      </c>
      <c r="F137" s="206" t="s">
        <v>253</v>
      </c>
      <c r="G137" s="207" t="s">
        <v>159</v>
      </c>
      <c r="H137" s="208">
        <v>10.32</v>
      </c>
      <c r="I137" s="209"/>
      <c r="J137" s="210">
        <f>ROUND(I137*H137,2)</f>
        <v>0</v>
      </c>
      <c r="K137" s="206" t="s">
        <v>160</v>
      </c>
      <c r="L137" s="62"/>
      <c r="M137" s="211" t="s">
        <v>21</v>
      </c>
      <c r="N137" s="212" t="s">
        <v>46</v>
      </c>
      <c r="O137" s="43"/>
      <c r="P137" s="213">
        <f>O137*H137</f>
        <v>0</v>
      </c>
      <c r="Q137" s="213">
        <v>0</v>
      </c>
      <c r="R137" s="213">
        <f>Q137*H137</f>
        <v>0</v>
      </c>
      <c r="S137" s="213">
        <v>0</v>
      </c>
      <c r="T137" s="214">
        <f>S137*H137</f>
        <v>0</v>
      </c>
      <c r="AR137" s="25" t="s">
        <v>161</v>
      </c>
      <c r="AT137" s="25" t="s">
        <v>156</v>
      </c>
      <c r="AU137" s="25" t="s">
        <v>83</v>
      </c>
      <c r="AY137" s="25" t="s">
        <v>154</v>
      </c>
      <c r="BE137" s="215">
        <f>IF(N137="základní",J137,0)</f>
        <v>0</v>
      </c>
      <c r="BF137" s="215">
        <f>IF(N137="snížená",J137,0)</f>
        <v>0</v>
      </c>
      <c r="BG137" s="215">
        <f>IF(N137="zákl. přenesená",J137,0)</f>
        <v>0</v>
      </c>
      <c r="BH137" s="215">
        <f>IF(N137="sníž. přenesená",J137,0)</f>
        <v>0</v>
      </c>
      <c r="BI137" s="215">
        <f>IF(N137="nulová",J137,0)</f>
        <v>0</v>
      </c>
      <c r="BJ137" s="25" t="s">
        <v>79</v>
      </c>
      <c r="BK137" s="215">
        <f>ROUND(I137*H137,2)</f>
        <v>0</v>
      </c>
      <c r="BL137" s="25" t="s">
        <v>161</v>
      </c>
      <c r="BM137" s="25" t="s">
        <v>519</v>
      </c>
    </row>
    <row r="138" spans="2:65" s="12" customFormat="1">
      <c r="B138" s="216"/>
      <c r="C138" s="217"/>
      <c r="D138" s="218" t="s">
        <v>163</v>
      </c>
      <c r="E138" s="219" t="s">
        <v>21</v>
      </c>
      <c r="F138" s="220" t="s">
        <v>443</v>
      </c>
      <c r="G138" s="217"/>
      <c r="H138" s="219" t="s">
        <v>21</v>
      </c>
      <c r="I138" s="221"/>
      <c r="J138" s="217"/>
      <c r="K138" s="217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163</v>
      </c>
      <c r="AU138" s="226" t="s">
        <v>83</v>
      </c>
      <c r="AV138" s="12" t="s">
        <v>79</v>
      </c>
      <c r="AW138" s="12" t="s">
        <v>38</v>
      </c>
      <c r="AX138" s="12" t="s">
        <v>75</v>
      </c>
      <c r="AY138" s="226" t="s">
        <v>154</v>
      </c>
    </row>
    <row r="139" spans="2:65" s="13" customFormat="1">
      <c r="B139" s="227"/>
      <c r="C139" s="228"/>
      <c r="D139" s="218" t="s">
        <v>163</v>
      </c>
      <c r="E139" s="229" t="s">
        <v>21</v>
      </c>
      <c r="F139" s="230" t="s">
        <v>515</v>
      </c>
      <c r="G139" s="228"/>
      <c r="H139" s="231">
        <v>10.32</v>
      </c>
      <c r="I139" s="232"/>
      <c r="J139" s="228"/>
      <c r="K139" s="228"/>
      <c r="L139" s="233"/>
      <c r="M139" s="234"/>
      <c r="N139" s="235"/>
      <c r="O139" s="235"/>
      <c r="P139" s="235"/>
      <c r="Q139" s="235"/>
      <c r="R139" s="235"/>
      <c r="S139" s="235"/>
      <c r="T139" s="236"/>
      <c r="AT139" s="237" t="s">
        <v>163</v>
      </c>
      <c r="AU139" s="237" t="s">
        <v>83</v>
      </c>
      <c r="AV139" s="13" t="s">
        <v>83</v>
      </c>
      <c r="AW139" s="13" t="s">
        <v>38</v>
      </c>
      <c r="AX139" s="13" t="s">
        <v>79</v>
      </c>
      <c r="AY139" s="237" t="s">
        <v>154</v>
      </c>
    </row>
    <row r="140" spans="2:65" s="11" customFormat="1" ht="29.85" customHeight="1">
      <c r="B140" s="188"/>
      <c r="C140" s="189"/>
      <c r="D140" s="190" t="s">
        <v>74</v>
      </c>
      <c r="E140" s="202" t="s">
        <v>161</v>
      </c>
      <c r="F140" s="202" t="s">
        <v>256</v>
      </c>
      <c r="G140" s="189"/>
      <c r="H140" s="189"/>
      <c r="I140" s="192"/>
      <c r="J140" s="203">
        <f>BK140</f>
        <v>0</v>
      </c>
      <c r="K140" s="189"/>
      <c r="L140" s="194"/>
      <c r="M140" s="195"/>
      <c r="N140" s="196"/>
      <c r="O140" s="196"/>
      <c r="P140" s="197">
        <f>SUM(P141:P143)</f>
        <v>0</v>
      </c>
      <c r="Q140" s="196"/>
      <c r="R140" s="197">
        <f>SUM(R141:R143)</f>
        <v>0.22112475000000001</v>
      </c>
      <c r="S140" s="196"/>
      <c r="T140" s="198">
        <f>SUM(T141:T143)</f>
        <v>0</v>
      </c>
      <c r="AR140" s="199" t="s">
        <v>79</v>
      </c>
      <c r="AT140" s="200" t="s">
        <v>74</v>
      </c>
      <c r="AU140" s="200" t="s">
        <v>79</v>
      </c>
      <c r="AY140" s="199" t="s">
        <v>154</v>
      </c>
      <c r="BK140" s="201">
        <f>SUM(BK141:BK143)</f>
        <v>0</v>
      </c>
    </row>
    <row r="141" spans="2:65" s="1" customFormat="1" ht="25.5" customHeight="1">
      <c r="B141" s="42"/>
      <c r="C141" s="204" t="s">
        <v>235</v>
      </c>
      <c r="D141" s="204" t="s">
        <v>156</v>
      </c>
      <c r="E141" s="205" t="s">
        <v>258</v>
      </c>
      <c r="F141" s="206" t="s">
        <v>259</v>
      </c>
      <c r="G141" s="207" t="s">
        <v>159</v>
      </c>
      <c r="H141" s="208">
        <v>1.2250000000000001</v>
      </c>
      <c r="I141" s="209"/>
      <c r="J141" s="210">
        <f>ROUND(I141*H141,2)</f>
        <v>0</v>
      </c>
      <c r="K141" s="206" t="s">
        <v>160</v>
      </c>
      <c r="L141" s="62"/>
      <c r="M141" s="211" t="s">
        <v>21</v>
      </c>
      <c r="N141" s="212" t="s">
        <v>46</v>
      </c>
      <c r="O141" s="43"/>
      <c r="P141" s="213">
        <f>O141*H141</f>
        <v>0</v>
      </c>
      <c r="Q141" s="213">
        <v>0.18051</v>
      </c>
      <c r="R141" s="213">
        <f>Q141*H141</f>
        <v>0.22112475000000001</v>
      </c>
      <c r="S141" s="213">
        <v>0</v>
      </c>
      <c r="T141" s="214">
        <f>S141*H141</f>
        <v>0</v>
      </c>
      <c r="AR141" s="25" t="s">
        <v>161</v>
      </c>
      <c r="AT141" s="25" t="s">
        <v>156</v>
      </c>
      <c r="AU141" s="25" t="s">
        <v>83</v>
      </c>
      <c r="AY141" s="25" t="s">
        <v>154</v>
      </c>
      <c r="BE141" s="215">
        <f>IF(N141="základní",J141,0)</f>
        <v>0</v>
      </c>
      <c r="BF141" s="215">
        <f>IF(N141="snížená",J141,0)</f>
        <v>0</v>
      </c>
      <c r="BG141" s="215">
        <f>IF(N141="zákl. přenesená",J141,0)</f>
        <v>0</v>
      </c>
      <c r="BH141" s="215">
        <f>IF(N141="sníž. přenesená",J141,0)</f>
        <v>0</v>
      </c>
      <c r="BI141" s="215">
        <f>IF(N141="nulová",J141,0)</f>
        <v>0</v>
      </c>
      <c r="BJ141" s="25" t="s">
        <v>79</v>
      </c>
      <c r="BK141" s="215">
        <f>ROUND(I141*H141,2)</f>
        <v>0</v>
      </c>
      <c r="BL141" s="25" t="s">
        <v>161</v>
      </c>
      <c r="BM141" s="25" t="s">
        <v>520</v>
      </c>
    </row>
    <row r="142" spans="2:65" s="12" customFormat="1">
      <c r="B142" s="216"/>
      <c r="C142" s="217"/>
      <c r="D142" s="218" t="s">
        <v>163</v>
      </c>
      <c r="E142" s="219" t="s">
        <v>21</v>
      </c>
      <c r="F142" s="220" t="s">
        <v>261</v>
      </c>
      <c r="G142" s="217"/>
      <c r="H142" s="219" t="s">
        <v>21</v>
      </c>
      <c r="I142" s="221"/>
      <c r="J142" s="217"/>
      <c r="K142" s="217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163</v>
      </c>
      <c r="AU142" s="226" t="s">
        <v>83</v>
      </c>
      <c r="AV142" s="12" t="s">
        <v>79</v>
      </c>
      <c r="AW142" s="12" t="s">
        <v>38</v>
      </c>
      <c r="AX142" s="12" t="s">
        <v>75</v>
      </c>
      <c r="AY142" s="226" t="s">
        <v>154</v>
      </c>
    </row>
    <row r="143" spans="2:65" s="13" customFormat="1">
      <c r="B143" s="227"/>
      <c r="C143" s="228"/>
      <c r="D143" s="218" t="s">
        <v>163</v>
      </c>
      <c r="E143" s="229" t="s">
        <v>21</v>
      </c>
      <c r="F143" s="230" t="s">
        <v>521</v>
      </c>
      <c r="G143" s="228"/>
      <c r="H143" s="231">
        <v>1.2250000000000001</v>
      </c>
      <c r="I143" s="232"/>
      <c r="J143" s="228"/>
      <c r="K143" s="228"/>
      <c r="L143" s="233"/>
      <c r="M143" s="234"/>
      <c r="N143" s="235"/>
      <c r="O143" s="235"/>
      <c r="P143" s="235"/>
      <c r="Q143" s="235"/>
      <c r="R143" s="235"/>
      <c r="S143" s="235"/>
      <c r="T143" s="236"/>
      <c r="AT143" s="237" t="s">
        <v>163</v>
      </c>
      <c r="AU143" s="237" t="s">
        <v>83</v>
      </c>
      <c r="AV143" s="13" t="s">
        <v>83</v>
      </c>
      <c r="AW143" s="13" t="s">
        <v>38</v>
      </c>
      <c r="AX143" s="13" t="s">
        <v>79</v>
      </c>
      <c r="AY143" s="237" t="s">
        <v>154</v>
      </c>
    </row>
    <row r="144" spans="2:65" s="11" customFormat="1" ht="29.85" customHeight="1">
      <c r="B144" s="188"/>
      <c r="C144" s="189"/>
      <c r="D144" s="190" t="s">
        <v>74</v>
      </c>
      <c r="E144" s="202" t="s">
        <v>185</v>
      </c>
      <c r="F144" s="202" t="s">
        <v>263</v>
      </c>
      <c r="G144" s="189"/>
      <c r="H144" s="189"/>
      <c r="I144" s="192"/>
      <c r="J144" s="203">
        <f>BK144</f>
        <v>0</v>
      </c>
      <c r="K144" s="189"/>
      <c r="L144" s="194"/>
      <c r="M144" s="195"/>
      <c r="N144" s="196"/>
      <c r="O144" s="196"/>
      <c r="P144" s="197">
        <f>SUM(P145:P169)</f>
        <v>0</v>
      </c>
      <c r="Q144" s="196"/>
      <c r="R144" s="197">
        <f>SUM(R145:R169)</f>
        <v>26.393288500000004</v>
      </c>
      <c r="S144" s="196"/>
      <c r="T144" s="198">
        <f>SUM(T145:T169)</f>
        <v>0</v>
      </c>
      <c r="AR144" s="199" t="s">
        <v>79</v>
      </c>
      <c r="AT144" s="200" t="s">
        <v>74</v>
      </c>
      <c r="AU144" s="200" t="s">
        <v>79</v>
      </c>
      <c r="AY144" s="199" t="s">
        <v>154</v>
      </c>
      <c r="BK144" s="201">
        <f>SUM(BK145:BK169)</f>
        <v>0</v>
      </c>
    </row>
    <row r="145" spans="2:65" s="1" customFormat="1" ht="25.5" customHeight="1">
      <c r="B145" s="42"/>
      <c r="C145" s="204" t="s">
        <v>10</v>
      </c>
      <c r="D145" s="204" t="s">
        <v>156</v>
      </c>
      <c r="E145" s="205" t="s">
        <v>265</v>
      </c>
      <c r="F145" s="206" t="s">
        <v>266</v>
      </c>
      <c r="G145" s="207" t="s">
        <v>159</v>
      </c>
      <c r="H145" s="208">
        <v>42.35</v>
      </c>
      <c r="I145" s="209"/>
      <c r="J145" s="210">
        <f>ROUND(I145*H145,2)</f>
        <v>0</v>
      </c>
      <c r="K145" s="206" t="s">
        <v>160</v>
      </c>
      <c r="L145" s="62"/>
      <c r="M145" s="211" t="s">
        <v>21</v>
      </c>
      <c r="N145" s="212" t="s">
        <v>46</v>
      </c>
      <c r="O145" s="43"/>
      <c r="P145" s="213">
        <f>O145*H145</f>
        <v>0</v>
      </c>
      <c r="Q145" s="213">
        <v>0.378</v>
      </c>
      <c r="R145" s="213">
        <f>Q145*H145</f>
        <v>16.008300000000002</v>
      </c>
      <c r="S145" s="213">
        <v>0</v>
      </c>
      <c r="T145" s="214">
        <f>S145*H145</f>
        <v>0</v>
      </c>
      <c r="AR145" s="25" t="s">
        <v>161</v>
      </c>
      <c r="AT145" s="25" t="s">
        <v>156</v>
      </c>
      <c r="AU145" s="25" t="s">
        <v>83</v>
      </c>
      <c r="AY145" s="25" t="s">
        <v>154</v>
      </c>
      <c r="BE145" s="215">
        <f>IF(N145="základní",J145,0)</f>
        <v>0</v>
      </c>
      <c r="BF145" s="215">
        <f>IF(N145="snížená",J145,0)</f>
        <v>0</v>
      </c>
      <c r="BG145" s="215">
        <f>IF(N145="zákl. přenesená",J145,0)</f>
        <v>0</v>
      </c>
      <c r="BH145" s="215">
        <f>IF(N145="sníž. přenesená",J145,0)</f>
        <v>0</v>
      </c>
      <c r="BI145" s="215">
        <f>IF(N145="nulová",J145,0)</f>
        <v>0</v>
      </c>
      <c r="BJ145" s="25" t="s">
        <v>79</v>
      </c>
      <c r="BK145" s="215">
        <f>ROUND(I145*H145,2)</f>
        <v>0</v>
      </c>
      <c r="BL145" s="25" t="s">
        <v>161</v>
      </c>
      <c r="BM145" s="25" t="s">
        <v>522</v>
      </c>
    </row>
    <row r="146" spans="2:65" s="13" customFormat="1">
      <c r="B146" s="227"/>
      <c r="C146" s="228"/>
      <c r="D146" s="218" t="s">
        <v>163</v>
      </c>
      <c r="E146" s="229" t="s">
        <v>21</v>
      </c>
      <c r="F146" s="230" t="s">
        <v>496</v>
      </c>
      <c r="G146" s="228"/>
      <c r="H146" s="231">
        <v>45.15</v>
      </c>
      <c r="I146" s="232"/>
      <c r="J146" s="228"/>
      <c r="K146" s="228"/>
      <c r="L146" s="233"/>
      <c r="M146" s="234"/>
      <c r="N146" s="235"/>
      <c r="O146" s="235"/>
      <c r="P146" s="235"/>
      <c r="Q146" s="235"/>
      <c r="R146" s="235"/>
      <c r="S146" s="235"/>
      <c r="T146" s="236"/>
      <c r="AT146" s="237" t="s">
        <v>163</v>
      </c>
      <c r="AU146" s="237" t="s">
        <v>83</v>
      </c>
      <c r="AV146" s="13" t="s">
        <v>83</v>
      </c>
      <c r="AW146" s="13" t="s">
        <v>38</v>
      </c>
      <c r="AX146" s="13" t="s">
        <v>75</v>
      </c>
      <c r="AY146" s="237" t="s">
        <v>154</v>
      </c>
    </row>
    <row r="147" spans="2:65" s="13" customFormat="1">
      <c r="B147" s="227"/>
      <c r="C147" s="228"/>
      <c r="D147" s="218" t="s">
        <v>163</v>
      </c>
      <c r="E147" s="229" t="s">
        <v>21</v>
      </c>
      <c r="F147" s="230" t="s">
        <v>497</v>
      </c>
      <c r="G147" s="228"/>
      <c r="H147" s="231">
        <v>-2.8</v>
      </c>
      <c r="I147" s="232"/>
      <c r="J147" s="228"/>
      <c r="K147" s="228"/>
      <c r="L147" s="233"/>
      <c r="M147" s="234"/>
      <c r="N147" s="235"/>
      <c r="O147" s="235"/>
      <c r="P147" s="235"/>
      <c r="Q147" s="235"/>
      <c r="R147" s="235"/>
      <c r="S147" s="235"/>
      <c r="T147" s="236"/>
      <c r="AT147" s="237" t="s">
        <v>163</v>
      </c>
      <c r="AU147" s="237" t="s">
        <v>83</v>
      </c>
      <c r="AV147" s="13" t="s">
        <v>83</v>
      </c>
      <c r="AW147" s="13" t="s">
        <v>38</v>
      </c>
      <c r="AX147" s="13" t="s">
        <v>75</v>
      </c>
      <c r="AY147" s="237" t="s">
        <v>154</v>
      </c>
    </row>
    <row r="148" spans="2:65" s="15" customFormat="1">
      <c r="B148" s="249"/>
      <c r="C148" s="250"/>
      <c r="D148" s="218" t="s">
        <v>163</v>
      </c>
      <c r="E148" s="251" t="s">
        <v>21</v>
      </c>
      <c r="F148" s="252" t="s">
        <v>219</v>
      </c>
      <c r="G148" s="250"/>
      <c r="H148" s="253">
        <v>42.35</v>
      </c>
      <c r="I148" s="254"/>
      <c r="J148" s="250"/>
      <c r="K148" s="250"/>
      <c r="L148" s="255"/>
      <c r="M148" s="256"/>
      <c r="N148" s="257"/>
      <c r="O148" s="257"/>
      <c r="P148" s="257"/>
      <c r="Q148" s="257"/>
      <c r="R148" s="257"/>
      <c r="S148" s="257"/>
      <c r="T148" s="258"/>
      <c r="AT148" s="259" t="s">
        <v>163</v>
      </c>
      <c r="AU148" s="259" t="s">
        <v>83</v>
      </c>
      <c r="AV148" s="15" t="s">
        <v>161</v>
      </c>
      <c r="AW148" s="15" t="s">
        <v>38</v>
      </c>
      <c r="AX148" s="15" t="s">
        <v>79</v>
      </c>
      <c r="AY148" s="259" t="s">
        <v>154</v>
      </c>
    </row>
    <row r="149" spans="2:65" s="1" customFormat="1" ht="25.5" customHeight="1">
      <c r="B149" s="42"/>
      <c r="C149" s="204" t="s">
        <v>244</v>
      </c>
      <c r="D149" s="204" t="s">
        <v>156</v>
      </c>
      <c r="E149" s="205" t="s">
        <v>274</v>
      </c>
      <c r="F149" s="206" t="s">
        <v>275</v>
      </c>
      <c r="G149" s="207" t="s">
        <v>159</v>
      </c>
      <c r="H149" s="208">
        <v>2.4500000000000002</v>
      </c>
      <c r="I149" s="209"/>
      <c r="J149" s="210">
        <f>ROUND(I149*H149,2)</f>
        <v>0</v>
      </c>
      <c r="K149" s="206" t="s">
        <v>160</v>
      </c>
      <c r="L149" s="62"/>
      <c r="M149" s="211" t="s">
        <v>21</v>
      </c>
      <c r="N149" s="212" t="s">
        <v>46</v>
      </c>
      <c r="O149" s="43"/>
      <c r="P149" s="213">
        <f>O149*H149</f>
        <v>0</v>
      </c>
      <c r="Q149" s="213">
        <v>5.1000000000000004E-4</v>
      </c>
      <c r="R149" s="213">
        <f>Q149*H149</f>
        <v>1.2495000000000002E-3</v>
      </c>
      <c r="S149" s="213">
        <v>0</v>
      </c>
      <c r="T149" s="214">
        <f>S149*H149</f>
        <v>0</v>
      </c>
      <c r="AR149" s="25" t="s">
        <v>161</v>
      </c>
      <c r="AT149" s="25" t="s">
        <v>156</v>
      </c>
      <c r="AU149" s="25" t="s">
        <v>83</v>
      </c>
      <c r="AY149" s="25" t="s">
        <v>154</v>
      </c>
      <c r="BE149" s="215">
        <f>IF(N149="základní",J149,0)</f>
        <v>0</v>
      </c>
      <c r="BF149" s="215">
        <f>IF(N149="snížená",J149,0)</f>
        <v>0</v>
      </c>
      <c r="BG149" s="215">
        <f>IF(N149="zákl. přenesená",J149,0)</f>
        <v>0</v>
      </c>
      <c r="BH149" s="215">
        <f>IF(N149="sníž. přenesená",J149,0)</f>
        <v>0</v>
      </c>
      <c r="BI149" s="215">
        <f>IF(N149="nulová",J149,0)</f>
        <v>0</v>
      </c>
      <c r="BJ149" s="25" t="s">
        <v>79</v>
      </c>
      <c r="BK149" s="215">
        <f>ROUND(I149*H149,2)</f>
        <v>0</v>
      </c>
      <c r="BL149" s="25" t="s">
        <v>161</v>
      </c>
      <c r="BM149" s="25" t="s">
        <v>523</v>
      </c>
    </row>
    <row r="150" spans="2:65" s="13" customFormat="1">
      <c r="B150" s="227"/>
      <c r="C150" s="228"/>
      <c r="D150" s="218" t="s">
        <v>163</v>
      </c>
      <c r="E150" s="229" t="s">
        <v>21</v>
      </c>
      <c r="F150" s="230" t="s">
        <v>524</v>
      </c>
      <c r="G150" s="228"/>
      <c r="H150" s="231">
        <v>2.4500000000000002</v>
      </c>
      <c r="I150" s="232"/>
      <c r="J150" s="228"/>
      <c r="K150" s="228"/>
      <c r="L150" s="233"/>
      <c r="M150" s="234"/>
      <c r="N150" s="235"/>
      <c r="O150" s="235"/>
      <c r="P150" s="235"/>
      <c r="Q150" s="235"/>
      <c r="R150" s="235"/>
      <c r="S150" s="235"/>
      <c r="T150" s="236"/>
      <c r="AT150" s="237" t="s">
        <v>163</v>
      </c>
      <c r="AU150" s="237" t="s">
        <v>83</v>
      </c>
      <c r="AV150" s="13" t="s">
        <v>83</v>
      </c>
      <c r="AW150" s="13" t="s">
        <v>38</v>
      </c>
      <c r="AX150" s="13" t="s">
        <v>79</v>
      </c>
      <c r="AY150" s="237" t="s">
        <v>154</v>
      </c>
    </row>
    <row r="151" spans="2:65" s="1" customFormat="1" ht="38.25" customHeight="1">
      <c r="B151" s="42"/>
      <c r="C151" s="204" t="s">
        <v>251</v>
      </c>
      <c r="D151" s="204" t="s">
        <v>156</v>
      </c>
      <c r="E151" s="205" t="s">
        <v>279</v>
      </c>
      <c r="F151" s="206" t="s">
        <v>280</v>
      </c>
      <c r="G151" s="207" t="s">
        <v>159</v>
      </c>
      <c r="H151" s="208">
        <v>1.2250000000000001</v>
      </c>
      <c r="I151" s="209"/>
      <c r="J151" s="210">
        <f>ROUND(I151*H151,2)</f>
        <v>0</v>
      </c>
      <c r="K151" s="206" t="s">
        <v>160</v>
      </c>
      <c r="L151" s="62"/>
      <c r="M151" s="211" t="s">
        <v>21</v>
      </c>
      <c r="N151" s="212" t="s">
        <v>46</v>
      </c>
      <c r="O151" s="43"/>
      <c r="P151" s="213">
        <f>O151*H151</f>
        <v>0</v>
      </c>
      <c r="Q151" s="213">
        <v>0.12966</v>
      </c>
      <c r="R151" s="213">
        <f>Q151*H151</f>
        <v>0.15883350000000002</v>
      </c>
      <c r="S151" s="213">
        <v>0</v>
      </c>
      <c r="T151" s="214">
        <f>S151*H151</f>
        <v>0</v>
      </c>
      <c r="AR151" s="25" t="s">
        <v>161</v>
      </c>
      <c r="AT151" s="25" t="s">
        <v>156</v>
      </c>
      <c r="AU151" s="25" t="s">
        <v>83</v>
      </c>
      <c r="AY151" s="25" t="s">
        <v>154</v>
      </c>
      <c r="BE151" s="215">
        <f>IF(N151="základní",J151,0)</f>
        <v>0</v>
      </c>
      <c r="BF151" s="215">
        <f>IF(N151="snížená",J151,0)</f>
        <v>0</v>
      </c>
      <c r="BG151" s="215">
        <f>IF(N151="zákl. přenesená",J151,0)</f>
        <v>0</v>
      </c>
      <c r="BH151" s="215">
        <f>IF(N151="sníž. přenesená",J151,0)</f>
        <v>0</v>
      </c>
      <c r="BI151" s="215">
        <f>IF(N151="nulová",J151,0)</f>
        <v>0</v>
      </c>
      <c r="BJ151" s="25" t="s">
        <v>79</v>
      </c>
      <c r="BK151" s="215">
        <f>ROUND(I151*H151,2)</f>
        <v>0</v>
      </c>
      <c r="BL151" s="25" t="s">
        <v>161</v>
      </c>
      <c r="BM151" s="25" t="s">
        <v>525</v>
      </c>
    </row>
    <row r="152" spans="2:65" s="13" customFormat="1">
      <c r="B152" s="227"/>
      <c r="C152" s="228"/>
      <c r="D152" s="218" t="s">
        <v>163</v>
      </c>
      <c r="E152" s="229" t="s">
        <v>21</v>
      </c>
      <c r="F152" s="230" t="s">
        <v>521</v>
      </c>
      <c r="G152" s="228"/>
      <c r="H152" s="231">
        <v>1.2250000000000001</v>
      </c>
      <c r="I152" s="232"/>
      <c r="J152" s="228"/>
      <c r="K152" s="228"/>
      <c r="L152" s="233"/>
      <c r="M152" s="234"/>
      <c r="N152" s="235"/>
      <c r="O152" s="235"/>
      <c r="P152" s="235"/>
      <c r="Q152" s="235"/>
      <c r="R152" s="235"/>
      <c r="S152" s="235"/>
      <c r="T152" s="236"/>
      <c r="AT152" s="237" t="s">
        <v>163</v>
      </c>
      <c r="AU152" s="237" t="s">
        <v>83</v>
      </c>
      <c r="AV152" s="13" t="s">
        <v>83</v>
      </c>
      <c r="AW152" s="13" t="s">
        <v>38</v>
      </c>
      <c r="AX152" s="13" t="s">
        <v>79</v>
      </c>
      <c r="AY152" s="237" t="s">
        <v>154</v>
      </c>
    </row>
    <row r="153" spans="2:65" s="1" customFormat="1" ht="25.5" customHeight="1">
      <c r="B153" s="42"/>
      <c r="C153" s="204" t="s">
        <v>257</v>
      </c>
      <c r="D153" s="204" t="s">
        <v>156</v>
      </c>
      <c r="E153" s="205" t="s">
        <v>283</v>
      </c>
      <c r="F153" s="206" t="s">
        <v>284</v>
      </c>
      <c r="G153" s="207" t="s">
        <v>159</v>
      </c>
      <c r="H153" s="208">
        <v>1.2250000000000001</v>
      </c>
      <c r="I153" s="209"/>
      <c r="J153" s="210">
        <f>ROUND(I153*H153,2)</f>
        <v>0</v>
      </c>
      <c r="K153" s="206" t="s">
        <v>21</v>
      </c>
      <c r="L153" s="62"/>
      <c r="M153" s="211" t="s">
        <v>21</v>
      </c>
      <c r="N153" s="212" t="s">
        <v>46</v>
      </c>
      <c r="O153" s="43"/>
      <c r="P153" s="213">
        <f>O153*H153</f>
        <v>0</v>
      </c>
      <c r="Q153" s="213">
        <v>0.18151999999999999</v>
      </c>
      <c r="R153" s="213">
        <f>Q153*H153</f>
        <v>0.222362</v>
      </c>
      <c r="S153" s="213">
        <v>0</v>
      </c>
      <c r="T153" s="214">
        <f>S153*H153</f>
        <v>0</v>
      </c>
      <c r="AR153" s="25" t="s">
        <v>161</v>
      </c>
      <c r="AT153" s="25" t="s">
        <v>156</v>
      </c>
      <c r="AU153" s="25" t="s">
        <v>83</v>
      </c>
      <c r="AY153" s="25" t="s">
        <v>154</v>
      </c>
      <c r="BE153" s="215">
        <f>IF(N153="základní",J153,0)</f>
        <v>0</v>
      </c>
      <c r="BF153" s="215">
        <f>IF(N153="snížená",J153,0)</f>
        <v>0</v>
      </c>
      <c r="BG153" s="215">
        <f>IF(N153="zákl. přenesená",J153,0)</f>
        <v>0</v>
      </c>
      <c r="BH153" s="215">
        <f>IF(N153="sníž. přenesená",J153,0)</f>
        <v>0</v>
      </c>
      <c r="BI153" s="215">
        <f>IF(N153="nulová",J153,0)</f>
        <v>0</v>
      </c>
      <c r="BJ153" s="25" t="s">
        <v>79</v>
      </c>
      <c r="BK153" s="215">
        <f>ROUND(I153*H153,2)</f>
        <v>0</v>
      </c>
      <c r="BL153" s="25" t="s">
        <v>161</v>
      </c>
      <c r="BM153" s="25" t="s">
        <v>526</v>
      </c>
    </row>
    <row r="154" spans="2:65" s="13" customFormat="1">
      <c r="B154" s="227"/>
      <c r="C154" s="228"/>
      <c r="D154" s="218" t="s">
        <v>163</v>
      </c>
      <c r="E154" s="229" t="s">
        <v>21</v>
      </c>
      <c r="F154" s="230" t="s">
        <v>521</v>
      </c>
      <c r="G154" s="228"/>
      <c r="H154" s="231">
        <v>1.2250000000000001</v>
      </c>
      <c r="I154" s="232"/>
      <c r="J154" s="228"/>
      <c r="K154" s="228"/>
      <c r="L154" s="233"/>
      <c r="M154" s="234"/>
      <c r="N154" s="235"/>
      <c r="O154" s="235"/>
      <c r="P154" s="235"/>
      <c r="Q154" s="235"/>
      <c r="R154" s="235"/>
      <c r="S154" s="235"/>
      <c r="T154" s="236"/>
      <c r="AT154" s="237" t="s">
        <v>163</v>
      </c>
      <c r="AU154" s="237" t="s">
        <v>83</v>
      </c>
      <c r="AV154" s="13" t="s">
        <v>83</v>
      </c>
      <c r="AW154" s="13" t="s">
        <v>38</v>
      </c>
      <c r="AX154" s="13" t="s">
        <v>79</v>
      </c>
      <c r="AY154" s="237" t="s">
        <v>154</v>
      </c>
    </row>
    <row r="155" spans="2:65" s="1" customFormat="1" ht="38.25" customHeight="1">
      <c r="B155" s="42"/>
      <c r="C155" s="204" t="s">
        <v>264</v>
      </c>
      <c r="D155" s="204" t="s">
        <v>156</v>
      </c>
      <c r="E155" s="205" t="s">
        <v>287</v>
      </c>
      <c r="F155" s="206" t="s">
        <v>288</v>
      </c>
      <c r="G155" s="207" t="s">
        <v>159</v>
      </c>
      <c r="H155" s="208">
        <v>1.2250000000000001</v>
      </c>
      <c r="I155" s="209"/>
      <c r="J155" s="210">
        <f>ROUND(I155*H155,2)</f>
        <v>0</v>
      </c>
      <c r="K155" s="206" t="s">
        <v>160</v>
      </c>
      <c r="L155" s="62"/>
      <c r="M155" s="211" t="s">
        <v>21</v>
      </c>
      <c r="N155" s="212" t="s">
        <v>46</v>
      </c>
      <c r="O155" s="43"/>
      <c r="P155" s="213">
        <f>O155*H155</f>
        <v>0</v>
      </c>
      <c r="Q155" s="213">
        <v>0.19536000000000001</v>
      </c>
      <c r="R155" s="213">
        <f>Q155*H155</f>
        <v>0.23931600000000003</v>
      </c>
      <c r="S155" s="213">
        <v>0</v>
      </c>
      <c r="T155" s="214">
        <f>S155*H155</f>
        <v>0</v>
      </c>
      <c r="AR155" s="25" t="s">
        <v>161</v>
      </c>
      <c r="AT155" s="25" t="s">
        <v>156</v>
      </c>
      <c r="AU155" s="25" t="s">
        <v>83</v>
      </c>
      <c r="AY155" s="25" t="s">
        <v>154</v>
      </c>
      <c r="BE155" s="215">
        <f>IF(N155="základní",J155,0)</f>
        <v>0</v>
      </c>
      <c r="BF155" s="215">
        <f>IF(N155="snížená",J155,0)</f>
        <v>0</v>
      </c>
      <c r="BG155" s="215">
        <f>IF(N155="zákl. přenesená",J155,0)</f>
        <v>0</v>
      </c>
      <c r="BH155" s="215">
        <f>IF(N155="sníž. přenesená",J155,0)</f>
        <v>0</v>
      </c>
      <c r="BI155" s="215">
        <f>IF(N155="nulová",J155,0)</f>
        <v>0</v>
      </c>
      <c r="BJ155" s="25" t="s">
        <v>79</v>
      </c>
      <c r="BK155" s="215">
        <f>ROUND(I155*H155,2)</f>
        <v>0</v>
      </c>
      <c r="BL155" s="25" t="s">
        <v>161</v>
      </c>
      <c r="BM155" s="25" t="s">
        <v>527</v>
      </c>
    </row>
    <row r="156" spans="2:65" s="12" customFormat="1">
      <c r="B156" s="216"/>
      <c r="C156" s="217"/>
      <c r="D156" s="218" t="s">
        <v>163</v>
      </c>
      <c r="E156" s="219" t="s">
        <v>21</v>
      </c>
      <c r="F156" s="220" t="s">
        <v>290</v>
      </c>
      <c r="G156" s="217"/>
      <c r="H156" s="219" t="s">
        <v>21</v>
      </c>
      <c r="I156" s="221"/>
      <c r="J156" s="217"/>
      <c r="K156" s="217"/>
      <c r="L156" s="222"/>
      <c r="M156" s="223"/>
      <c r="N156" s="224"/>
      <c r="O156" s="224"/>
      <c r="P156" s="224"/>
      <c r="Q156" s="224"/>
      <c r="R156" s="224"/>
      <c r="S156" s="224"/>
      <c r="T156" s="225"/>
      <c r="AT156" s="226" t="s">
        <v>163</v>
      </c>
      <c r="AU156" s="226" t="s">
        <v>83</v>
      </c>
      <c r="AV156" s="12" t="s">
        <v>79</v>
      </c>
      <c r="AW156" s="12" t="s">
        <v>38</v>
      </c>
      <c r="AX156" s="12" t="s">
        <v>75</v>
      </c>
      <c r="AY156" s="226" t="s">
        <v>154</v>
      </c>
    </row>
    <row r="157" spans="2:65" s="13" customFormat="1">
      <c r="B157" s="227"/>
      <c r="C157" s="228"/>
      <c r="D157" s="218" t="s">
        <v>163</v>
      </c>
      <c r="E157" s="229" t="s">
        <v>21</v>
      </c>
      <c r="F157" s="230" t="s">
        <v>521</v>
      </c>
      <c r="G157" s="228"/>
      <c r="H157" s="231">
        <v>1.2250000000000001</v>
      </c>
      <c r="I157" s="232"/>
      <c r="J157" s="228"/>
      <c r="K157" s="228"/>
      <c r="L157" s="233"/>
      <c r="M157" s="234"/>
      <c r="N157" s="235"/>
      <c r="O157" s="235"/>
      <c r="P157" s="235"/>
      <c r="Q157" s="235"/>
      <c r="R157" s="235"/>
      <c r="S157" s="235"/>
      <c r="T157" s="236"/>
      <c r="AT157" s="237" t="s">
        <v>163</v>
      </c>
      <c r="AU157" s="237" t="s">
        <v>83</v>
      </c>
      <c r="AV157" s="13" t="s">
        <v>83</v>
      </c>
      <c r="AW157" s="13" t="s">
        <v>38</v>
      </c>
      <c r="AX157" s="13" t="s">
        <v>79</v>
      </c>
      <c r="AY157" s="237" t="s">
        <v>154</v>
      </c>
    </row>
    <row r="158" spans="2:65" s="1" customFormat="1" ht="16.5" customHeight="1">
      <c r="B158" s="42"/>
      <c r="C158" s="260" t="s">
        <v>268</v>
      </c>
      <c r="D158" s="260" t="s">
        <v>245</v>
      </c>
      <c r="E158" s="261" t="s">
        <v>292</v>
      </c>
      <c r="F158" s="262" t="s">
        <v>293</v>
      </c>
      <c r="G158" s="263" t="s">
        <v>294</v>
      </c>
      <c r="H158" s="264">
        <v>0.245</v>
      </c>
      <c r="I158" s="265"/>
      <c r="J158" s="266">
        <f>ROUND(I158*H158,2)</f>
        <v>0</v>
      </c>
      <c r="K158" s="262" t="s">
        <v>160</v>
      </c>
      <c r="L158" s="267"/>
      <c r="M158" s="268" t="s">
        <v>21</v>
      </c>
      <c r="N158" s="269" t="s">
        <v>46</v>
      </c>
      <c r="O158" s="43"/>
      <c r="P158" s="213">
        <f>O158*H158</f>
        <v>0</v>
      </c>
      <c r="Q158" s="213">
        <v>1</v>
      </c>
      <c r="R158" s="213">
        <f>Q158*H158</f>
        <v>0.245</v>
      </c>
      <c r="S158" s="213">
        <v>0</v>
      </c>
      <c r="T158" s="214">
        <f>S158*H158</f>
        <v>0</v>
      </c>
      <c r="AR158" s="25" t="s">
        <v>201</v>
      </c>
      <c r="AT158" s="25" t="s">
        <v>245</v>
      </c>
      <c r="AU158" s="25" t="s">
        <v>83</v>
      </c>
      <c r="AY158" s="25" t="s">
        <v>154</v>
      </c>
      <c r="BE158" s="215">
        <f>IF(N158="základní",J158,0)</f>
        <v>0</v>
      </c>
      <c r="BF158" s="215">
        <f>IF(N158="snížená",J158,0)</f>
        <v>0</v>
      </c>
      <c r="BG158" s="215">
        <f>IF(N158="zákl. přenesená",J158,0)</f>
        <v>0</v>
      </c>
      <c r="BH158" s="215">
        <f>IF(N158="sníž. přenesená",J158,0)</f>
        <v>0</v>
      </c>
      <c r="BI158" s="215">
        <f>IF(N158="nulová",J158,0)</f>
        <v>0</v>
      </c>
      <c r="BJ158" s="25" t="s">
        <v>79</v>
      </c>
      <c r="BK158" s="215">
        <f>ROUND(I158*H158,2)</f>
        <v>0</v>
      </c>
      <c r="BL158" s="25" t="s">
        <v>161</v>
      </c>
      <c r="BM158" s="25" t="s">
        <v>528</v>
      </c>
    </row>
    <row r="159" spans="2:65" s="13" customFormat="1">
      <c r="B159" s="227"/>
      <c r="C159" s="228"/>
      <c r="D159" s="218" t="s">
        <v>163</v>
      </c>
      <c r="E159" s="228"/>
      <c r="F159" s="230" t="s">
        <v>529</v>
      </c>
      <c r="G159" s="228"/>
      <c r="H159" s="231">
        <v>0.245</v>
      </c>
      <c r="I159" s="232"/>
      <c r="J159" s="228"/>
      <c r="K159" s="228"/>
      <c r="L159" s="233"/>
      <c r="M159" s="234"/>
      <c r="N159" s="235"/>
      <c r="O159" s="235"/>
      <c r="P159" s="235"/>
      <c r="Q159" s="235"/>
      <c r="R159" s="235"/>
      <c r="S159" s="235"/>
      <c r="T159" s="236"/>
      <c r="AT159" s="237" t="s">
        <v>163</v>
      </c>
      <c r="AU159" s="237" t="s">
        <v>83</v>
      </c>
      <c r="AV159" s="13" t="s">
        <v>83</v>
      </c>
      <c r="AW159" s="13" t="s">
        <v>6</v>
      </c>
      <c r="AX159" s="13" t="s">
        <v>79</v>
      </c>
      <c r="AY159" s="237" t="s">
        <v>154</v>
      </c>
    </row>
    <row r="160" spans="2:65" s="1" customFormat="1" ht="51" customHeight="1">
      <c r="B160" s="42"/>
      <c r="C160" s="204" t="s">
        <v>9</v>
      </c>
      <c r="D160" s="204" t="s">
        <v>156</v>
      </c>
      <c r="E160" s="205" t="s">
        <v>298</v>
      </c>
      <c r="F160" s="206" t="s">
        <v>299</v>
      </c>
      <c r="G160" s="207" t="s">
        <v>159</v>
      </c>
      <c r="H160" s="208">
        <v>42.35</v>
      </c>
      <c r="I160" s="209"/>
      <c r="J160" s="210">
        <f>ROUND(I160*H160,2)</f>
        <v>0</v>
      </c>
      <c r="K160" s="206" t="s">
        <v>160</v>
      </c>
      <c r="L160" s="62"/>
      <c r="M160" s="211" t="s">
        <v>21</v>
      </c>
      <c r="N160" s="212" t="s">
        <v>46</v>
      </c>
      <c r="O160" s="43"/>
      <c r="P160" s="213">
        <f>O160*H160</f>
        <v>0</v>
      </c>
      <c r="Q160" s="213">
        <v>8.4250000000000005E-2</v>
      </c>
      <c r="R160" s="213">
        <f>Q160*H160</f>
        <v>3.5679875000000005</v>
      </c>
      <c r="S160" s="213">
        <v>0</v>
      </c>
      <c r="T160" s="214">
        <f>S160*H160</f>
        <v>0</v>
      </c>
      <c r="AR160" s="25" t="s">
        <v>161</v>
      </c>
      <c r="AT160" s="25" t="s">
        <v>156</v>
      </c>
      <c r="AU160" s="25" t="s">
        <v>83</v>
      </c>
      <c r="AY160" s="25" t="s">
        <v>154</v>
      </c>
      <c r="BE160" s="215">
        <f>IF(N160="základní",J160,0)</f>
        <v>0</v>
      </c>
      <c r="BF160" s="215">
        <f>IF(N160="snížená",J160,0)</f>
        <v>0</v>
      </c>
      <c r="BG160" s="215">
        <f>IF(N160="zákl. přenesená",J160,0)</f>
        <v>0</v>
      </c>
      <c r="BH160" s="215">
        <f>IF(N160="sníž. přenesená",J160,0)</f>
        <v>0</v>
      </c>
      <c r="BI160" s="215">
        <f>IF(N160="nulová",J160,0)</f>
        <v>0</v>
      </c>
      <c r="BJ160" s="25" t="s">
        <v>79</v>
      </c>
      <c r="BK160" s="215">
        <f>ROUND(I160*H160,2)</f>
        <v>0</v>
      </c>
      <c r="BL160" s="25" t="s">
        <v>161</v>
      </c>
      <c r="BM160" s="25" t="s">
        <v>530</v>
      </c>
    </row>
    <row r="161" spans="2:65" s="13" customFormat="1">
      <c r="B161" s="227"/>
      <c r="C161" s="228"/>
      <c r="D161" s="218" t="s">
        <v>163</v>
      </c>
      <c r="E161" s="229" t="s">
        <v>21</v>
      </c>
      <c r="F161" s="230" t="s">
        <v>496</v>
      </c>
      <c r="G161" s="228"/>
      <c r="H161" s="231">
        <v>45.15</v>
      </c>
      <c r="I161" s="232"/>
      <c r="J161" s="228"/>
      <c r="K161" s="228"/>
      <c r="L161" s="233"/>
      <c r="M161" s="234"/>
      <c r="N161" s="235"/>
      <c r="O161" s="235"/>
      <c r="P161" s="235"/>
      <c r="Q161" s="235"/>
      <c r="R161" s="235"/>
      <c r="S161" s="235"/>
      <c r="T161" s="236"/>
      <c r="AT161" s="237" t="s">
        <v>163</v>
      </c>
      <c r="AU161" s="237" t="s">
        <v>83</v>
      </c>
      <c r="AV161" s="13" t="s">
        <v>83</v>
      </c>
      <c r="AW161" s="13" t="s">
        <v>38</v>
      </c>
      <c r="AX161" s="13" t="s">
        <v>75</v>
      </c>
      <c r="AY161" s="237" t="s">
        <v>154</v>
      </c>
    </row>
    <row r="162" spans="2:65" s="13" customFormat="1">
      <c r="B162" s="227"/>
      <c r="C162" s="228"/>
      <c r="D162" s="218" t="s">
        <v>163</v>
      </c>
      <c r="E162" s="229" t="s">
        <v>21</v>
      </c>
      <c r="F162" s="230" t="s">
        <v>497</v>
      </c>
      <c r="G162" s="228"/>
      <c r="H162" s="231">
        <v>-2.8</v>
      </c>
      <c r="I162" s="232"/>
      <c r="J162" s="228"/>
      <c r="K162" s="228"/>
      <c r="L162" s="233"/>
      <c r="M162" s="234"/>
      <c r="N162" s="235"/>
      <c r="O162" s="235"/>
      <c r="P162" s="235"/>
      <c r="Q162" s="235"/>
      <c r="R162" s="235"/>
      <c r="S162" s="235"/>
      <c r="T162" s="236"/>
      <c r="AT162" s="237" t="s">
        <v>163</v>
      </c>
      <c r="AU162" s="237" t="s">
        <v>83</v>
      </c>
      <c r="AV162" s="13" t="s">
        <v>83</v>
      </c>
      <c r="AW162" s="13" t="s">
        <v>38</v>
      </c>
      <c r="AX162" s="13" t="s">
        <v>75</v>
      </c>
      <c r="AY162" s="237" t="s">
        <v>154</v>
      </c>
    </row>
    <row r="163" spans="2:65" s="15" customFormat="1">
      <c r="B163" s="249"/>
      <c r="C163" s="250"/>
      <c r="D163" s="218" t="s">
        <v>163</v>
      </c>
      <c r="E163" s="251" t="s">
        <v>21</v>
      </c>
      <c r="F163" s="252" t="s">
        <v>219</v>
      </c>
      <c r="G163" s="250"/>
      <c r="H163" s="253">
        <v>42.35</v>
      </c>
      <c r="I163" s="254"/>
      <c r="J163" s="250"/>
      <c r="K163" s="250"/>
      <c r="L163" s="255"/>
      <c r="M163" s="256"/>
      <c r="N163" s="257"/>
      <c r="O163" s="257"/>
      <c r="P163" s="257"/>
      <c r="Q163" s="257"/>
      <c r="R163" s="257"/>
      <c r="S163" s="257"/>
      <c r="T163" s="258"/>
      <c r="AT163" s="259" t="s">
        <v>163</v>
      </c>
      <c r="AU163" s="259" t="s">
        <v>83</v>
      </c>
      <c r="AV163" s="15" t="s">
        <v>161</v>
      </c>
      <c r="AW163" s="15" t="s">
        <v>38</v>
      </c>
      <c r="AX163" s="15" t="s">
        <v>79</v>
      </c>
      <c r="AY163" s="259" t="s">
        <v>154</v>
      </c>
    </row>
    <row r="164" spans="2:65" s="1" customFormat="1" ht="16.5" customHeight="1">
      <c r="B164" s="42"/>
      <c r="C164" s="260" t="s">
        <v>278</v>
      </c>
      <c r="D164" s="260" t="s">
        <v>245</v>
      </c>
      <c r="E164" s="261" t="s">
        <v>302</v>
      </c>
      <c r="F164" s="262" t="s">
        <v>303</v>
      </c>
      <c r="G164" s="263" t="s">
        <v>159</v>
      </c>
      <c r="H164" s="264">
        <v>40.840000000000003</v>
      </c>
      <c r="I164" s="265"/>
      <c r="J164" s="266">
        <f>ROUND(I164*H164,2)</f>
        <v>0</v>
      </c>
      <c r="K164" s="262" t="s">
        <v>160</v>
      </c>
      <c r="L164" s="267"/>
      <c r="M164" s="268" t="s">
        <v>21</v>
      </c>
      <c r="N164" s="269" t="s">
        <v>46</v>
      </c>
      <c r="O164" s="43"/>
      <c r="P164" s="213">
        <f>O164*H164</f>
        <v>0</v>
      </c>
      <c r="Q164" s="213">
        <v>0.14000000000000001</v>
      </c>
      <c r="R164" s="213">
        <f>Q164*H164</f>
        <v>5.7176000000000009</v>
      </c>
      <c r="S164" s="213">
        <v>0</v>
      </c>
      <c r="T164" s="214">
        <f>S164*H164</f>
        <v>0</v>
      </c>
      <c r="AR164" s="25" t="s">
        <v>201</v>
      </c>
      <c r="AT164" s="25" t="s">
        <v>245</v>
      </c>
      <c r="AU164" s="25" t="s">
        <v>83</v>
      </c>
      <c r="AY164" s="25" t="s">
        <v>154</v>
      </c>
      <c r="BE164" s="215">
        <f>IF(N164="základní",J164,0)</f>
        <v>0</v>
      </c>
      <c r="BF164" s="215">
        <f>IF(N164="snížená",J164,0)</f>
        <v>0</v>
      </c>
      <c r="BG164" s="215">
        <f>IF(N164="zákl. přenesená",J164,0)</f>
        <v>0</v>
      </c>
      <c r="BH164" s="215">
        <f>IF(N164="sníž. přenesená",J164,0)</f>
        <v>0</v>
      </c>
      <c r="BI164" s="215">
        <f>IF(N164="nulová",J164,0)</f>
        <v>0</v>
      </c>
      <c r="BJ164" s="25" t="s">
        <v>79</v>
      </c>
      <c r="BK164" s="215">
        <f>ROUND(I164*H164,2)</f>
        <v>0</v>
      </c>
      <c r="BL164" s="25" t="s">
        <v>161</v>
      </c>
      <c r="BM164" s="25" t="s">
        <v>531</v>
      </c>
    </row>
    <row r="165" spans="2:65" s="13" customFormat="1">
      <c r="B165" s="227"/>
      <c r="C165" s="228"/>
      <c r="D165" s="218" t="s">
        <v>163</v>
      </c>
      <c r="E165" s="229" t="s">
        <v>21</v>
      </c>
      <c r="F165" s="230" t="s">
        <v>532</v>
      </c>
      <c r="G165" s="228"/>
      <c r="H165" s="231">
        <v>40.840000000000003</v>
      </c>
      <c r="I165" s="232"/>
      <c r="J165" s="228"/>
      <c r="K165" s="228"/>
      <c r="L165" s="233"/>
      <c r="M165" s="234"/>
      <c r="N165" s="235"/>
      <c r="O165" s="235"/>
      <c r="P165" s="235"/>
      <c r="Q165" s="235"/>
      <c r="R165" s="235"/>
      <c r="S165" s="235"/>
      <c r="T165" s="236"/>
      <c r="AT165" s="237" t="s">
        <v>163</v>
      </c>
      <c r="AU165" s="237" t="s">
        <v>83</v>
      </c>
      <c r="AV165" s="13" t="s">
        <v>83</v>
      </c>
      <c r="AW165" s="13" t="s">
        <v>38</v>
      </c>
      <c r="AX165" s="13" t="s">
        <v>79</v>
      </c>
      <c r="AY165" s="237" t="s">
        <v>154</v>
      </c>
    </row>
    <row r="166" spans="2:65" s="1" customFormat="1" ht="16.5" customHeight="1">
      <c r="B166" s="42"/>
      <c r="C166" s="260" t="s">
        <v>282</v>
      </c>
      <c r="D166" s="260" t="s">
        <v>245</v>
      </c>
      <c r="E166" s="261" t="s">
        <v>307</v>
      </c>
      <c r="F166" s="262" t="s">
        <v>308</v>
      </c>
      <c r="G166" s="263" t="s">
        <v>159</v>
      </c>
      <c r="H166" s="264">
        <v>1.51</v>
      </c>
      <c r="I166" s="265"/>
      <c r="J166" s="266">
        <f>ROUND(I166*H166,2)</f>
        <v>0</v>
      </c>
      <c r="K166" s="262" t="s">
        <v>160</v>
      </c>
      <c r="L166" s="267"/>
      <c r="M166" s="268" t="s">
        <v>21</v>
      </c>
      <c r="N166" s="269" t="s">
        <v>46</v>
      </c>
      <c r="O166" s="43"/>
      <c r="P166" s="213">
        <f>O166*H166</f>
        <v>0</v>
      </c>
      <c r="Q166" s="213">
        <v>0.14000000000000001</v>
      </c>
      <c r="R166" s="213">
        <f>Q166*H166</f>
        <v>0.21140000000000003</v>
      </c>
      <c r="S166" s="213">
        <v>0</v>
      </c>
      <c r="T166" s="214">
        <f>S166*H166</f>
        <v>0</v>
      </c>
      <c r="AR166" s="25" t="s">
        <v>201</v>
      </c>
      <c r="AT166" s="25" t="s">
        <v>245</v>
      </c>
      <c r="AU166" s="25" t="s">
        <v>83</v>
      </c>
      <c r="AY166" s="25" t="s">
        <v>154</v>
      </c>
      <c r="BE166" s="215">
        <f>IF(N166="základní",J166,0)</f>
        <v>0</v>
      </c>
      <c r="BF166" s="215">
        <f>IF(N166="snížená",J166,0)</f>
        <v>0</v>
      </c>
      <c r="BG166" s="215">
        <f>IF(N166="zákl. přenesená",J166,0)</f>
        <v>0</v>
      </c>
      <c r="BH166" s="215">
        <f>IF(N166="sníž. přenesená",J166,0)</f>
        <v>0</v>
      </c>
      <c r="BI166" s="215">
        <f>IF(N166="nulová",J166,0)</f>
        <v>0</v>
      </c>
      <c r="BJ166" s="25" t="s">
        <v>79</v>
      </c>
      <c r="BK166" s="215">
        <f>ROUND(I166*H166,2)</f>
        <v>0</v>
      </c>
      <c r="BL166" s="25" t="s">
        <v>161</v>
      </c>
      <c r="BM166" s="25" t="s">
        <v>533</v>
      </c>
    </row>
    <row r="167" spans="2:65" s="13" customFormat="1">
      <c r="B167" s="227"/>
      <c r="C167" s="228"/>
      <c r="D167" s="218" t="s">
        <v>163</v>
      </c>
      <c r="E167" s="229" t="s">
        <v>21</v>
      </c>
      <c r="F167" s="230" t="s">
        <v>534</v>
      </c>
      <c r="G167" s="228"/>
      <c r="H167" s="231">
        <v>1.51</v>
      </c>
      <c r="I167" s="232"/>
      <c r="J167" s="228"/>
      <c r="K167" s="228"/>
      <c r="L167" s="233"/>
      <c r="M167" s="234"/>
      <c r="N167" s="235"/>
      <c r="O167" s="235"/>
      <c r="P167" s="235"/>
      <c r="Q167" s="235"/>
      <c r="R167" s="235"/>
      <c r="S167" s="235"/>
      <c r="T167" s="236"/>
      <c r="AT167" s="237" t="s">
        <v>163</v>
      </c>
      <c r="AU167" s="237" t="s">
        <v>83</v>
      </c>
      <c r="AV167" s="13" t="s">
        <v>83</v>
      </c>
      <c r="AW167" s="13" t="s">
        <v>38</v>
      </c>
      <c r="AX167" s="13" t="s">
        <v>79</v>
      </c>
      <c r="AY167" s="237" t="s">
        <v>154</v>
      </c>
    </row>
    <row r="168" spans="2:65" s="1" customFormat="1" ht="16.5" customHeight="1">
      <c r="B168" s="42"/>
      <c r="C168" s="204" t="s">
        <v>286</v>
      </c>
      <c r="D168" s="204" t="s">
        <v>156</v>
      </c>
      <c r="E168" s="205" t="s">
        <v>312</v>
      </c>
      <c r="F168" s="206" t="s">
        <v>313</v>
      </c>
      <c r="G168" s="207" t="s">
        <v>204</v>
      </c>
      <c r="H168" s="208">
        <v>5.9</v>
      </c>
      <c r="I168" s="209"/>
      <c r="J168" s="210">
        <f>ROUND(I168*H168,2)</f>
        <v>0</v>
      </c>
      <c r="K168" s="206" t="s">
        <v>314</v>
      </c>
      <c r="L168" s="62"/>
      <c r="M168" s="211" t="s">
        <v>21</v>
      </c>
      <c r="N168" s="212" t="s">
        <v>46</v>
      </c>
      <c r="O168" s="43"/>
      <c r="P168" s="213">
        <f>O168*H168</f>
        <v>0</v>
      </c>
      <c r="Q168" s="213">
        <v>3.5999999999999999E-3</v>
      </c>
      <c r="R168" s="213">
        <f>Q168*H168</f>
        <v>2.1240000000000002E-2</v>
      </c>
      <c r="S168" s="213">
        <v>0</v>
      </c>
      <c r="T168" s="214">
        <f>S168*H168</f>
        <v>0</v>
      </c>
      <c r="AR168" s="25" t="s">
        <v>161</v>
      </c>
      <c r="AT168" s="25" t="s">
        <v>156</v>
      </c>
      <c r="AU168" s="25" t="s">
        <v>83</v>
      </c>
      <c r="AY168" s="25" t="s">
        <v>154</v>
      </c>
      <c r="BE168" s="215">
        <f>IF(N168="základní",J168,0)</f>
        <v>0</v>
      </c>
      <c r="BF168" s="215">
        <f>IF(N168="snížená",J168,0)</f>
        <v>0</v>
      </c>
      <c r="BG168" s="215">
        <f>IF(N168="zákl. přenesená",J168,0)</f>
        <v>0</v>
      </c>
      <c r="BH168" s="215">
        <f>IF(N168="sníž. přenesená",J168,0)</f>
        <v>0</v>
      </c>
      <c r="BI168" s="215">
        <f>IF(N168="nulová",J168,0)</f>
        <v>0</v>
      </c>
      <c r="BJ168" s="25" t="s">
        <v>79</v>
      </c>
      <c r="BK168" s="215">
        <f>ROUND(I168*H168,2)</f>
        <v>0</v>
      </c>
      <c r="BL168" s="25" t="s">
        <v>161</v>
      </c>
      <c r="BM168" s="25" t="s">
        <v>535</v>
      </c>
    </row>
    <row r="169" spans="2:65" s="13" customFormat="1">
      <c r="B169" s="227"/>
      <c r="C169" s="228"/>
      <c r="D169" s="218" t="s">
        <v>163</v>
      </c>
      <c r="E169" s="229" t="s">
        <v>21</v>
      </c>
      <c r="F169" s="230" t="s">
        <v>536</v>
      </c>
      <c r="G169" s="228"/>
      <c r="H169" s="231">
        <v>5.9</v>
      </c>
      <c r="I169" s="232"/>
      <c r="J169" s="228"/>
      <c r="K169" s="228"/>
      <c r="L169" s="233"/>
      <c r="M169" s="234"/>
      <c r="N169" s="235"/>
      <c r="O169" s="235"/>
      <c r="P169" s="235"/>
      <c r="Q169" s="235"/>
      <c r="R169" s="235"/>
      <c r="S169" s="235"/>
      <c r="T169" s="236"/>
      <c r="AT169" s="237" t="s">
        <v>163</v>
      </c>
      <c r="AU169" s="237" t="s">
        <v>83</v>
      </c>
      <c r="AV169" s="13" t="s">
        <v>83</v>
      </c>
      <c r="AW169" s="13" t="s">
        <v>38</v>
      </c>
      <c r="AX169" s="13" t="s">
        <v>79</v>
      </c>
      <c r="AY169" s="237" t="s">
        <v>154</v>
      </c>
    </row>
    <row r="170" spans="2:65" s="11" customFormat="1" ht="29.85" customHeight="1">
      <c r="B170" s="188"/>
      <c r="C170" s="189"/>
      <c r="D170" s="190" t="s">
        <v>74</v>
      </c>
      <c r="E170" s="202" t="s">
        <v>208</v>
      </c>
      <c r="F170" s="202" t="s">
        <v>317</v>
      </c>
      <c r="G170" s="189"/>
      <c r="H170" s="189"/>
      <c r="I170" s="192"/>
      <c r="J170" s="203">
        <f>BK170</f>
        <v>0</v>
      </c>
      <c r="K170" s="189"/>
      <c r="L170" s="194"/>
      <c r="M170" s="195"/>
      <c r="N170" s="196"/>
      <c r="O170" s="196"/>
      <c r="P170" s="197">
        <f>SUM(P171:P178)</f>
        <v>0</v>
      </c>
      <c r="Q170" s="196"/>
      <c r="R170" s="197">
        <f>SUM(R171:R178)</f>
        <v>6.7424770000000001</v>
      </c>
      <c r="S170" s="196"/>
      <c r="T170" s="198">
        <f>SUM(T171:T178)</f>
        <v>0</v>
      </c>
      <c r="AR170" s="199" t="s">
        <v>79</v>
      </c>
      <c r="AT170" s="200" t="s">
        <v>74</v>
      </c>
      <c r="AU170" s="200" t="s">
        <v>79</v>
      </c>
      <c r="AY170" s="199" t="s">
        <v>154</v>
      </c>
      <c r="BK170" s="201">
        <f>SUM(BK171:BK178)</f>
        <v>0</v>
      </c>
    </row>
    <row r="171" spans="2:65" s="1" customFormat="1" ht="38.25" customHeight="1">
      <c r="B171" s="42"/>
      <c r="C171" s="204" t="s">
        <v>291</v>
      </c>
      <c r="D171" s="204" t="s">
        <v>156</v>
      </c>
      <c r="E171" s="205" t="s">
        <v>319</v>
      </c>
      <c r="F171" s="206" t="s">
        <v>320</v>
      </c>
      <c r="G171" s="207" t="s">
        <v>204</v>
      </c>
      <c r="H171" s="208">
        <v>25.8</v>
      </c>
      <c r="I171" s="209"/>
      <c r="J171" s="210">
        <f>ROUND(I171*H171,2)</f>
        <v>0</v>
      </c>
      <c r="K171" s="206" t="s">
        <v>160</v>
      </c>
      <c r="L171" s="62"/>
      <c r="M171" s="211" t="s">
        <v>21</v>
      </c>
      <c r="N171" s="212" t="s">
        <v>46</v>
      </c>
      <c r="O171" s="43"/>
      <c r="P171" s="213">
        <f>O171*H171</f>
        <v>0</v>
      </c>
      <c r="Q171" s="213">
        <v>0.1295</v>
      </c>
      <c r="R171" s="213">
        <f>Q171*H171</f>
        <v>3.3411000000000004</v>
      </c>
      <c r="S171" s="213">
        <v>0</v>
      </c>
      <c r="T171" s="214">
        <f>S171*H171</f>
        <v>0</v>
      </c>
      <c r="AR171" s="25" t="s">
        <v>161</v>
      </c>
      <c r="AT171" s="25" t="s">
        <v>156</v>
      </c>
      <c r="AU171" s="25" t="s">
        <v>83</v>
      </c>
      <c r="AY171" s="25" t="s">
        <v>154</v>
      </c>
      <c r="BE171" s="215">
        <f>IF(N171="základní",J171,0)</f>
        <v>0</v>
      </c>
      <c r="BF171" s="215">
        <f>IF(N171="snížená",J171,0)</f>
        <v>0</v>
      </c>
      <c r="BG171" s="215">
        <f>IF(N171="zákl. přenesená",J171,0)</f>
        <v>0</v>
      </c>
      <c r="BH171" s="215">
        <f>IF(N171="sníž. přenesená",J171,0)</f>
        <v>0</v>
      </c>
      <c r="BI171" s="215">
        <f>IF(N171="nulová",J171,0)</f>
        <v>0</v>
      </c>
      <c r="BJ171" s="25" t="s">
        <v>79</v>
      </c>
      <c r="BK171" s="215">
        <f>ROUND(I171*H171,2)</f>
        <v>0</v>
      </c>
      <c r="BL171" s="25" t="s">
        <v>161</v>
      </c>
      <c r="BM171" s="25" t="s">
        <v>537</v>
      </c>
    </row>
    <row r="172" spans="2:65" s="13" customFormat="1">
      <c r="B172" s="227"/>
      <c r="C172" s="228"/>
      <c r="D172" s="218" t="s">
        <v>163</v>
      </c>
      <c r="E172" s="229" t="s">
        <v>21</v>
      </c>
      <c r="F172" s="230" t="s">
        <v>505</v>
      </c>
      <c r="G172" s="228"/>
      <c r="H172" s="231">
        <v>25.8</v>
      </c>
      <c r="I172" s="232"/>
      <c r="J172" s="228"/>
      <c r="K172" s="228"/>
      <c r="L172" s="233"/>
      <c r="M172" s="234"/>
      <c r="N172" s="235"/>
      <c r="O172" s="235"/>
      <c r="P172" s="235"/>
      <c r="Q172" s="235"/>
      <c r="R172" s="235"/>
      <c r="S172" s="235"/>
      <c r="T172" s="236"/>
      <c r="AT172" s="237" t="s">
        <v>163</v>
      </c>
      <c r="AU172" s="237" t="s">
        <v>83</v>
      </c>
      <c r="AV172" s="13" t="s">
        <v>83</v>
      </c>
      <c r="AW172" s="13" t="s">
        <v>38</v>
      </c>
      <c r="AX172" s="13" t="s">
        <v>79</v>
      </c>
      <c r="AY172" s="237" t="s">
        <v>154</v>
      </c>
    </row>
    <row r="173" spans="2:65" s="1" customFormat="1" ht="16.5" customHeight="1">
      <c r="B173" s="42"/>
      <c r="C173" s="260" t="s">
        <v>297</v>
      </c>
      <c r="D173" s="260" t="s">
        <v>245</v>
      </c>
      <c r="E173" s="261" t="s">
        <v>323</v>
      </c>
      <c r="F173" s="262" t="s">
        <v>324</v>
      </c>
      <c r="G173" s="263" t="s">
        <v>325</v>
      </c>
      <c r="H173" s="264">
        <v>25.8</v>
      </c>
      <c r="I173" s="265"/>
      <c r="J173" s="266">
        <f>ROUND(I173*H173,2)</f>
        <v>0</v>
      </c>
      <c r="K173" s="262" t="s">
        <v>160</v>
      </c>
      <c r="L173" s="267"/>
      <c r="M173" s="268" t="s">
        <v>21</v>
      </c>
      <c r="N173" s="269" t="s">
        <v>46</v>
      </c>
      <c r="O173" s="43"/>
      <c r="P173" s="213">
        <f>O173*H173</f>
        <v>0</v>
      </c>
      <c r="Q173" s="213">
        <v>5.8000000000000003E-2</v>
      </c>
      <c r="R173" s="213">
        <f>Q173*H173</f>
        <v>1.4964000000000002</v>
      </c>
      <c r="S173" s="213">
        <v>0</v>
      </c>
      <c r="T173" s="214">
        <f>S173*H173</f>
        <v>0</v>
      </c>
      <c r="AR173" s="25" t="s">
        <v>201</v>
      </c>
      <c r="AT173" s="25" t="s">
        <v>245</v>
      </c>
      <c r="AU173" s="25" t="s">
        <v>83</v>
      </c>
      <c r="AY173" s="25" t="s">
        <v>154</v>
      </c>
      <c r="BE173" s="215">
        <f>IF(N173="základní",J173,0)</f>
        <v>0</v>
      </c>
      <c r="BF173" s="215">
        <f>IF(N173="snížená",J173,0)</f>
        <v>0</v>
      </c>
      <c r="BG173" s="215">
        <f>IF(N173="zákl. přenesená",J173,0)</f>
        <v>0</v>
      </c>
      <c r="BH173" s="215">
        <f>IF(N173="sníž. přenesená",J173,0)</f>
        <v>0</v>
      </c>
      <c r="BI173" s="215">
        <f>IF(N173="nulová",J173,0)</f>
        <v>0</v>
      </c>
      <c r="BJ173" s="25" t="s">
        <v>79</v>
      </c>
      <c r="BK173" s="215">
        <f>ROUND(I173*H173,2)</f>
        <v>0</v>
      </c>
      <c r="BL173" s="25" t="s">
        <v>161</v>
      </c>
      <c r="BM173" s="25" t="s">
        <v>538</v>
      </c>
    </row>
    <row r="174" spans="2:65" s="1" customFormat="1" ht="38.25" customHeight="1">
      <c r="B174" s="42"/>
      <c r="C174" s="204" t="s">
        <v>301</v>
      </c>
      <c r="D174" s="204" t="s">
        <v>156</v>
      </c>
      <c r="E174" s="205" t="s">
        <v>328</v>
      </c>
      <c r="F174" s="206" t="s">
        <v>329</v>
      </c>
      <c r="G174" s="207" t="s">
        <v>204</v>
      </c>
      <c r="H174" s="208">
        <v>7.3</v>
      </c>
      <c r="I174" s="209"/>
      <c r="J174" s="210">
        <f>ROUND(I174*H174,2)</f>
        <v>0</v>
      </c>
      <c r="K174" s="206" t="s">
        <v>160</v>
      </c>
      <c r="L174" s="62"/>
      <c r="M174" s="211" t="s">
        <v>21</v>
      </c>
      <c r="N174" s="212" t="s">
        <v>46</v>
      </c>
      <c r="O174" s="43"/>
      <c r="P174" s="213">
        <f>O174*H174</f>
        <v>0</v>
      </c>
      <c r="Q174" s="213">
        <v>0.16849</v>
      </c>
      <c r="R174" s="213">
        <f>Q174*H174</f>
        <v>1.2299769999999999</v>
      </c>
      <c r="S174" s="213">
        <v>0</v>
      </c>
      <c r="T174" s="214">
        <f>S174*H174</f>
        <v>0</v>
      </c>
      <c r="AR174" s="25" t="s">
        <v>161</v>
      </c>
      <c r="AT174" s="25" t="s">
        <v>156</v>
      </c>
      <c r="AU174" s="25" t="s">
        <v>83</v>
      </c>
      <c r="AY174" s="25" t="s">
        <v>154</v>
      </c>
      <c r="BE174" s="215">
        <f>IF(N174="základní",J174,0)</f>
        <v>0</v>
      </c>
      <c r="BF174" s="215">
        <f>IF(N174="snížená",J174,0)</f>
        <v>0</v>
      </c>
      <c r="BG174" s="215">
        <f>IF(N174="zákl. přenesená",J174,0)</f>
        <v>0</v>
      </c>
      <c r="BH174" s="215">
        <f>IF(N174="sníž. přenesená",J174,0)</f>
        <v>0</v>
      </c>
      <c r="BI174" s="215">
        <f>IF(N174="nulová",J174,0)</f>
        <v>0</v>
      </c>
      <c r="BJ174" s="25" t="s">
        <v>79</v>
      </c>
      <c r="BK174" s="215">
        <f>ROUND(I174*H174,2)</f>
        <v>0</v>
      </c>
      <c r="BL174" s="25" t="s">
        <v>161</v>
      </c>
      <c r="BM174" s="25" t="s">
        <v>539</v>
      </c>
    </row>
    <row r="175" spans="2:65" s="12" customFormat="1">
      <c r="B175" s="216"/>
      <c r="C175" s="217"/>
      <c r="D175" s="218" t="s">
        <v>163</v>
      </c>
      <c r="E175" s="219" t="s">
        <v>21</v>
      </c>
      <c r="F175" s="220" t="s">
        <v>429</v>
      </c>
      <c r="G175" s="217"/>
      <c r="H175" s="219" t="s">
        <v>21</v>
      </c>
      <c r="I175" s="221"/>
      <c r="J175" s="217"/>
      <c r="K175" s="217"/>
      <c r="L175" s="222"/>
      <c r="M175" s="223"/>
      <c r="N175" s="224"/>
      <c r="O175" s="224"/>
      <c r="P175" s="224"/>
      <c r="Q175" s="224"/>
      <c r="R175" s="224"/>
      <c r="S175" s="224"/>
      <c r="T175" s="225"/>
      <c r="AT175" s="226" t="s">
        <v>163</v>
      </c>
      <c r="AU175" s="226" t="s">
        <v>83</v>
      </c>
      <c r="AV175" s="12" t="s">
        <v>79</v>
      </c>
      <c r="AW175" s="12" t="s">
        <v>38</v>
      </c>
      <c r="AX175" s="12" t="s">
        <v>75</v>
      </c>
      <c r="AY175" s="226" t="s">
        <v>154</v>
      </c>
    </row>
    <row r="176" spans="2:65" s="12" customFormat="1" ht="27">
      <c r="B176" s="216"/>
      <c r="C176" s="217"/>
      <c r="D176" s="218" t="s">
        <v>163</v>
      </c>
      <c r="E176" s="219" t="s">
        <v>21</v>
      </c>
      <c r="F176" s="220" t="s">
        <v>540</v>
      </c>
      <c r="G176" s="217"/>
      <c r="H176" s="219" t="s">
        <v>21</v>
      </c>
      <c r="I176" s="221"/>
      <c r="J176" s="217"/>
      <c r="K176" s="217"/>
      <c r="L176" s="222"/>
      <c r="M176" s="223"/>
      <c r="N176" s="224"/>
      <c r="O176" s="224"/>
      <c r="P176" s="224"/>
      <c r="Q176" s="224"/>
      <c r="R176" s="224"/>
      <c r="S176" s="224"/>
      <c r="T176" s="225"/>
      <c r="AT176" s="226" t="s">
        <v>163</v>
      </c>
      <c r="AU176" s="226" t="s">
        <v>83</v>
      </c>
      <c r="AV176" s="12" t="s">
        <v>79</v>
      </c>
      <c r="AW176" s="12" t="s">
        <v>38</v>
      </c>
      <c r="AX176" s="12" t="s">
        <v>75</v>
      </c>
      <c r="AY176" s="226" t="s">
        <v>154</v>
      </c>
    </row>
    <row r="177" spans="2:65" s="13" customFormat="1">
      <c r="B177" s="227"/>
      <c r="C177" s="228"/>
      <c r="D177" s="218" t="s">
        <v>163</v>
      </c>
      <c r="E177" s="229" t="s">
        <v>21</v>
      </c>
      <c r="F177" s="230" t="s">
        <v>503</v>
      </c>
      <c r="G177" s="228"/>
      <c r="H177" s="231">
        <v>7.3</v>
      </c>
      <c r="I177" s="232"/>
      <c r="J177" s="228"/>
      <c r="K177" s="228"/>
      <c r="L177" s="233"/>
      <c r="M177" s="234"/>
      <c r="N177" s="235"/>
      <c r="O177" s="235"/>
      <c r="P177" s="235"/>
      <c r="Q177" s="235"/>
      <c r="R177" s="235"/>
      <c r="S177" s="235"/>
      <c r="T177" s="236"/>
      <c r="AT177" s="237" t="s">
        <v>163</v>
      </c>
      <c r="AU177" s="237" t="s">
        <v>83</v>
      </c>
      <c r="AV177" s="13" t="s">
        <v>83</v>
      </c>
      <c r="AW177" s="13" t="s">
        <v>38</v>
      </c>
      <c r="AX177" s="13" t="s">
        <v>79</v>
      </c>
      <c r="AY177" s="237" t="s">
        <v>154</v>
      </c>
    </row>
    <row r="178" spans="2:65" s="1" customFormat="1" ht="16.5" customHeight="1">
      <c r="B178" s="42"/>
      <c r="C178" s="260" t="s">
        <v>306</v>
      </c>
      <c r="D178" s="260" t="s">
        <v>245</v>
      </c>
      <c r="E178" s="261" t="s">
        <v>332</v>
      </c>
      <c r="F178" s="262" t="s">
        <v>333</v>
      </c>
      <c r="G178" s="263" t="s">
        <v>204</v>
      </c>
      <c r="H178" s="264">
        <v>5</v>
      </c>
      <c r="I178" s="265"/>
      <c r="J178" s="266">
        <f>ROUND(I178*H178,2)</f>
        <v>0</v>
      </c>
      <c r="K178" s="262" t="s">
        <v>160</v>
      </c>
      <c r="L178" s="267"/>
      <c r="M178" s="268" t="s">
        <v>21</v>
      </c>
      <c r="N178" s="269" t="s">
        <v>46</v>
      </c>
      <c r="O178" s="43"/>
      <c r="P178" s="213">
        <f>O178*H178</f>
        <v>0</v>
      </c>
      <c r="Q178" s="213">
        <v>0.13500000000000001</v>
      </c>
      <c r="R178" s="213">
        <f>Q178*H178</f>
        <v>0.67500000000000004</v>
      </c>
      <c r="S178" s="213">
        <v>0</v>
      </c>
      <c r="T178" s="214">
        <f>S178*H178</f>
        <v>0</v>
      </c>
      <c r="AR178" s="25" t="s">
        <v>201</v>
      </c>
      <c r="AT178" s="25" t="s">
        <v>245</v>
      </c>
      <c r="AU178" s="25" t="s">
        <v>83</v>
      </c>
      <c r="AY178" s="25" t="s">
        <v>154</v>
      </c>
      <c r="BE178" s="215">
        <f>IF(N178="základní",J178,0)</f>
        <v>0</v>
      </c>
      <c r="BF178" s="215">
        <f>IF(N178="snížená",J178,0)</f>
        <v>0</v>
      </c>
      <c r="BG178" s="215">
        <f>IF(N178="zákl. přenesená",J178,0)</f>
        <v>0</v>
      </c>
      <c r="BH178" s="215">
        <f>IF(N178="sníž. přenesená",J178,0)</f>
        <v>0</v>
      </c>
      <c r="BI178" s="215">
        <f>IF(N178="nulová",J178,0)</f>
        <v>0</v>
      </c>
      <c r="BJ178" s="25" t="s">
        <v>79</v>
      </c>
      <c r="BK178" s="215">
        <f>ROUND(I178*H178,2)</f>
        <v>0</v>
      </c>
      <c r="BL178" s="25" t="s">
        <v>161</v>
      </c>
      <c r="BM178" s="25" t="s">
        <v>541</v>
      </c>
    </row>
    <row r="179" spans="2:65" s="11" customFormat="1" ht="29.85" customHeight="1">
      <c r="B179" s="188"/>
      <c r="C179" s="189"/>
      <c r="D179" s="190" t="s">
        <v>74</v>
      </c>
      <c r="E179" s="202" t="s">
        <v>337</v>
      </c>
      <c r="F179" s="202" t="s">
        <v>338</v>
      </c>
      <c r="G179" s="189"/>
      <c r="H179" s="189"/>
      <c r="I179" s="192"/>
      <c r="J179" s="203">
        <f>BK179</f>
        <v>0</v>
      </c>
      <c r="K179" s="189"/>
      <c r="L179" s="194"/>
      <c r="M179" s="195"/>
      <c r="N179" s="196"/>
      <c r="O179" s="196"/>
      <c r="P179" s="197">
        <f>SUM(P180:P207)</f>
        <v>0</v>
      </c>
      <c r="Q179" s="196"/>
      <c r="R179" s="197">
        <f>SUM(R180:R207)</f>
        <v>0</v>
      </c>
      <c r="S179" s="196"/>
      <c r="T179" s="198">
        <f>SUM(T180:T207)</f>
        <v>0</v>
      </c>
      <c r="AR179" s="199" t="s">
        <v>79</v>
      </c>
      <c r="AT179" s="200" t="s">
        <v>74</v>
      </c>
      <c r="AU179" s="200" t="s">
        <v>79</v>
      </c>
      <c r="AY179" s="199" t="s">
        <v>154</v>
      </c>
      <c r="BK179" s="201">
        <f>SUM(BK180:BK207)</f>
        <v>0</v>
      </c>
    </row>
    <row r="180" spans="2:65" s="1" customFormat="1" ht="25.5" customHeight="1">
      <c r="B180" s="42"/>
      <c r="C180" s="204" t="s">
        <v>311</v>
      </c>
      <c r="D180" s="204" t="s">
        <v>156</v>
      </c>
      <c r="E180" s="205" t="s">
        <v>340</v>
      </c>
      <c r="F180" s="206" t="s">
        <v>341</v>
      </c>
      <c r="G180" s="207" t="s">
        <v>294</v>
      </c>
      <c r="H180" s="208">
        <v>18.634</v>
      </c>
      <c r="I180" s="209"/>
      <c r="J180" s="210">
        <f>ROUND(I180*H180,2)</f>
        <v>0</v>
      </c>
      <c r="K180" s="206" t="s">
        <v>160</v>
      </c>
      <c r="L180" s="62"/>
      <c r="M180" s="211" t="s">
        <v>21</v>
      </c>
      <c r="N180" s="212" t="s">
        <v>46</v>
      </c>
      <c r="O180" s="43"/>
      <c r="P180" s="213">
        <f>O180*H180</f>
        <v>0</v>
      </c>
      <c r="Q180" s="213">
        <v>0</v>
      </c>
      <c r="R180" s="213">
        <f>Q180*H180</f>
        <v>0</v>
      </c>
      <c r="S180" s="213">
        <v>0</v>
      </c>
      <c r="T180" s="214">
        <f>S180*H180</f>
        <v>0</v>
      </c>
      <c r="AR180" s="25" t="s">
        <v>161</v>
      </c>
      <c r="AT180" s="25" t="s">
        <v>156</v>
      </c>
      <c r="AU180" s="25" t="s">
        <v>83</v>
      </c>
      <c r="AY180" s="25" t="s">
        <v>154</v>
      </c>
      <c r="BE180" s="215">
        <f>IF(N180="základní",J180,0)</f>
        <v>0</v>
      </c>
      <c r="BF180" s="215">
        <f>IF(N180="snížená",J180,0)</f>
        <v>0</v>
      </c>
      <c r="BG180" s="215">
        <f>IF(N180="zákl. přenesená",J180,0)</f>
        <v>0</v>
      </c>
      <c r="BH180" s="215">
        <f>IF(N180="sníž. přenesená",J180,0)</f>
        <v>0</v>
      </c>
      <c r="BI180" s="215">
        <f>IF(N180="nulová",J180,0)</f>
        <v>0</v>
      </c>
      <c r="BJ180" s="25" t="s">
        <v>79</v>
      </c>
      <c r="BK180" s="215">
        <f>ROUND(I180*H180,2)</f>
        <v>0</v>
      </c>
      <c r="BL180" s="25" t="s">
        <v>161</v>
      </c>
      <c r="BM180" s="25" t="s">
        <v>542</v>
      </c>
    </row>
    <row r="181" spans="2:65" s="13" customFormat="1">
      <c r="B181" s="227"/>
      <c r="C181" s="228"/>
      <c r="D181" s="218" t="s">
        <v>163</v>
      </c>
      <c r="E181" s="229" t="s">
        <v>21</v>
      </c>
      <c r="F181" s="230" t="s">
        <v>543</v>
      </c>
      <c r="G181" s="228"/>
      <c r="H181" s="231">
        <v>18.634</v>
      </c>
      <c r="I181" s="232"/>
      <c r="J181" s="228"/>
      <c r="K181" s="228"/>
      <c r="L181" s="233"/>
      <c r="M181" s="234"/>
      <c r="N181" s="235"/>
      <c r="O181" s="235"/>
      <c r="P181" s="235"/>
      <c r="Q181" s="235"/>
      <c r="R181" s="235"/>
      <c r="S181" s="235"/>
      <c r="T181" s="236"/>
      <c r="AT181" s="237" t="s">
        <v>163</v>
      </c>
      <c r="AU181" s="237" t="s">
        <v>83</v>
      </c>
      <c r="AV181" s="13" t="s">
        <v>83</v>
      </c>
      <c r="AW181" s="13" t="s">
        <v>38</v>
      </c>
      <c r="AX181" s="13" t="s">
        <v>75</v>
      </c>
      <c r="AY181" s="237" t="s">
        <v>154</v>
      </c>
    </row>
    <row r="182" spans="2:65" s="15" customFormat="1">
      <c r="B182" s="249"/>
      <c r="C182" s="250"/>
      <c r="D182" s="218" t="s">
        <v>163</v>
      </c>
      <c r="E182" s="251" t="s">
        <v>21</v>
      </c>
      <c r="F182" s="252" t="s">
        <v>219</v>
      </c>
      <c r="G182" s="250"/>
      <c r="H182" s="253">
        <v>18.634</v>
      </c>
      <c r="I182" s="254"/>
      <c r="J182" s="250"/>
      <c r="K182" s="250"/>
      <c r="L182" s="255"/>
      <c r="M182" s="256"/>
      <c r="N182" s="257"/>
      <c r="O182" s="257"/>
      <c r="P182" s="257"/>
      <c r="Q182" s="257"/>
      <c r="R182" s="257"/>
      <c r="S182" s="257"/>
      <c r="T182" s="258"/>
      <c r="AT182" s="259" t="s">
        <v>163</v>
      </c>
      <c r="AU182" s="259" t="s">
        <v>83</v>
      </c>
      <c r="AV182" s="15" t="s">
        <v>161</v>
      </c>
      <c r="AW182" s="15" t="s">
        <v>38</v>
      </c>
      <c r="AX182" s="15" t="s">
        <v>79</v>
      </c>
      <c r="AY182" s="259" t="s">
        <v>154</v>
      </c>
    </row>
    <row r="183" spans="2:65" s="1" customFormat="1" ht="25.5" customHeight="1">
      <c r="B183" s="42"/>
      <c r="C183" s="204" t="s">
        <v>318</v>
      </c>
      <c r="D183" s="204" t="s">
        <v>156</v>
      </c>
      <c r="E183" s="205" t="s">
        <v>347</v>
      </c>
      <c r="F183" s="206" t="s">
        <v>348</v>
      </c>
      <c r="G183" s="207" t="s">
        <v>294</v>
      </c>
      <c r="H183" s="208">
        <v>149.072</v>
      </c>
      <c r="I183" s="209"/>
      <c r="J183" s="210">
        <f>ROUND(I183*H183,2)</f>
        <v>0</v>
      </c>
      <c r="K183" s="206" t="s">
        <v>160</v>
      </c>
      <c r="L183" s="62"/>
      <c r="M183" s="211" t="s">
        <v>21</v>
      </c>
      <c r="N183" s="212" t="s">
        <v>46</v>
      </c>
      <c r="O183" s="43"/>
      <c r="P183" s="213">
        <f>O183*H183</f>
        <v>0</v>
      </c>
      <c r="Q183" s="213">
        <v>0</v>
      </c>
      <c r="R183" s="213">
        <f>Q183*H183</f>
        <v>0</v>
      </c>
      <c r="S183" s="213">
        <v>0</v>
      </c>
      <c r="T183" s="214">
        <f>S183*H183</f>
        <v>0</v>
      </c>
      <c r="AR183" s="25" t="s">
        <v>161</v>
      </c>
      <c r="AT183" s="25" t="s">
        <v>156</v>
      </c>
      <c r="AU183" s="25" t="s">
        <v>83</v>
      </c>
      <c r="AY183" s="25" t="s">
        <v>154</v>
      </c>
      <c r="BE183" s="215">
        <f>IF(N183="základní",J183,0)</f>
        <v>0</v>
      </c>
      <c r="BF183" s="215">
        <f>IF(N183="snížená",J183,0)</f>
        <v>0</v>
      </c>
      <c r="BG183" s="215">
        <f>IF(N183="zákl. přenesená",J183,0)</f>
        <v>0</v>
      </c>
      <c r="BH183" s="215">
        <f>IF(N183="sníž. přenesená",J183,0)</f>
        <v>0</v>
      </c>
      <c r="BI183" s="215">
        <f>IF(N183="nulová",J183,0)</f>
        <v>0</v>
      </c>
      <c r="BJ183" s="25" t="s">
        <v>79</v>
      </c>
      <c r="BK183" s="215">
        <f>ROUND(I183*H183,2)</f>
        <v>0</v>
      </c>
      <c r="BL183" s="25" t="s">
        <v>161</v>
      </c>
      <c r="BM183" s="25" t="s">
        <v>544</v>
      </c>
    </row>
    <row r="184" spans="2:65" s="13" customFormat="1">
      <c r="B184" s="227"/>
      <c r="C184" s="228"/>
      <c r="D184" s="218" t="s">
        <v>163</v>
      </c>
      <c r="E184" s="229" t="s">
        <v>21</v>
      </c>
      <c r="F184" s="230" t="s">
        <v>545</v>
      </c>
      <c r="G184" s="228"/>
      <c r="H184" s="231">
        <v>149.072</v>
      </c>
      <c r="I184" s="232"/>
      <c r="J184" s="228"/>
      <c r="K184" s="228"/>
      <c r="L184" s="233"/>
      <c r="M184" s="234"/>
      <c r="N184" s="235"/>
      <c r="O184" s="235"/>
      <c r="P184" s="235"/>
      <c r="Q184" s="235"/>
      <c r="R184" s="235"/>
      <c r="S184" s="235"/>
      <c r="T184" s="236"/>
      <c r="AT184" s="237" t="s">
        <v>163</v>
      </c>
      <c r="AU184" s="237" t="s">
        <v>83</v>
      </c>
      <c r="AV184" s="13" t="s">
        <v>83</v>
      </c>
      <c r="AW184" s="13" t="s">
        <v>38</v>
      </c>
      <c r="AX184" s="13" t="s">
        <v>79</v>
      </c>
      <c r="AY184" s="237" t="s">
        <v>154</v>
      </c>
    </row>
    <row r="185" spans="2:65" s="1" customFormat="1" ht="25.5" customHeight="1">
      <c r="B185" s="42"/>
      <c r="C185" s="204" t="s">
        <v>322</v>
      </c>
      <c r="D185" s="204" t="s">
        <v>156</v>
      </c>
      <c r="E185" s="205" t="s">
        <v>352</v>
      </c>
      <c r="F185" s="206" t="s">
        <v>353</v>
      </c>
      <c r="G185" s="207" t="s">
        <v>294</v>
      </c>
      <c r="H185" s="208">
        <v>4.7770000000000001</v>
      </c>
      <c r="I185" s="209"/>
      <c r="J185" s="210">
        <f>ROUND(I185*H185,2)</f>
        <v>0</v>
      </c>
      <c r="K185" s="206" t="s">
        <v>160</v>
      </c>
      <c r="L185" s="62"/>
      <c r="M185" s="211" t="s">
        <v>21</v>
      </c>
      <c r="N185" s="212" t="s">
        <v>46</v>
      </c>
      <c r="O185" s="43"/>
      <c r="P185" s="213">
        <f>O185*H185</f>
        <v>0</v>
      </c>
      <c r="Q185" s="213">
        <v>0</v>
      </c>
      <c r="R185" s="213">
        <f>Q185*H185</f>
        <v>0</v>
      </c>
      <c r="S185" s="213">
        <v>0</v>
      </c>
      <c r="T185" s="214">
        <f>S185*H185</f>
        <v>0</v>
      </c>
      <c r="AR185" s="25" t="s">
        <v>161</v>
      </c>
      <c r="AT185" s="25" t="s">
        <v>156</v>
      </c>
      <c r="AU185" s="25" t="s">
        <v>83</v>
      </c>
      <c r="AY185" s="25" t="s">
        <v>154</v>
      </c>
      <c r="BE185" s="215">
        <f>IF(N185="základní",J185,0)</f>
        <v>0</v>
      </c>
      <c r="BF185" s="215">
        <f>IF(N185="snížená",J185,0)</f>
        <v>0</v>
      </c>
      <c r="BG185" s="215">
        <f>IF(N185="zákl. přenesená",J185,0)</f>
        <v>0</v>
      </c>
      <c r="BH185" s="215">
        <f>IF(N185="sníž. přenesená",J185,0)</f>
        <v>0</v>
      </c>
      <c r="BI185" s="215">
        <f>IF(N185="nulová",J185,0)</f>
        <v>0</v>
      </c>
      <c r="BJ185" s="25" t="s">
        <v>79</v>
      </c>
      <c r="BK185" s="215">
        <f>ROUND(I185*H185,2)</f>
        <v>0</v>
      </c>
      <c r="BL185" s="25" t="s">
        <v>161</v>
      </c>
      <c r="BM185" s="25" t="s">
        <v>546</v>
      </c>
    </row>
    <row r="186" spans="2:65" s="13" customFormat="1">
      <c r="B186" s="227"/>
      <c r="C186" s="228"/>
      <c r="D186" s="218" t="s">
        <v>163</v>
      </c>
      <c r="E186" s="229" t="s">
        <v>21</v>
      </c>
      <c r="F186" s="230" t="s">
        <v>547</v>
      </c>
      <c r="G186" s="228"/>
      <c r="H186" s="231">
        <v>4.1500000000000004</v>
      </c>
      <c r="I186" s="232"/>
      <c r="J186" s="228"/>
      <c r="K186" s="228"/>
      <c r="L186" s="233"/>
      <c r="M186" s="234"/>
      <c r="N186" s="235"/>
      <c r="O186" s="235"/>
      <c r="P186" s="235"/>
      <c r="Q186" s="235"/>
      <c r="R186" s="235"/>
      <c r="S186" s="235"/>
      <c r="T186" s="236"/>
      <c r="AT186" s="237" t="s">
        <v>163</v>
      </c>
      <c r="AU186" s="237" t="s">
        <v>83</v>
      </c>
      <c r="AV186" s="13" t="s">
        <v>83</v>
      </c>
      <c r="AW186" s="13" t="s">
        <v>38</v>
      </c>
      <c r="AX186" s="13" t="s">
        <v>75</v>
      </c>
      <c r="AY186" s="237" t="s">
        <v>154</v>
      </c>
    </row>
    <row r="187" spans="2:65" s="13" customFormat="1">
      <c r="B187" s="227"/>
      <c r="C187" s="228"/>
      <c r="D187" s="218" t="s">
        <v>163</v>
      </c>
      <c r="E187" s="229" t="s">
        <v>21</v>
      </c>
      <c r="F187" s="230" t="s">
        <v>548</v>
      </c>
      <c r="G187" s="228"/>
      <c r="H187" s="231">
        <v>0.627</v>
      </c>
      <c r="I187" s="232"/>
      <c r="J187" s="228"/>
      <c r="K187" s="228"/>
      <c r="L187" s="233"/>
      <c r="M187" s="234"/>
      <c r="N187" s="235"/>
      <c r="O187" s="235"/>
      <c r="P187" s="235"/>
      <c r="Q187" s="235"/>
      <c r="R187" s="235"/>
      <c r="S187" s="235"/>
      <c r="T187" s="236"/>
      <c r="AT187" s="237" t="s">
        <v>163</v>
      </c>
      <c r="AU187" s="237" t="s">
        <v>83</v>
      </c>
      <c r="AV187" s="13" t="s">
        <v>83</v>
      </c>
      <c r="AW187" s="13" t="s">
        <v>38</v>
      </c>
      <c r="AX187" s="13" t="s">
        <v>75</v>
      </c>
      <c r="AY187" s="237" t="s">
        <v>154</v>
      </c>
    </row>
    <row r="188" spans="2:65" s="15" customFormat="1">
      <c r="B188" s="249"/>
      <c r="C188" s="250"/>
      <c r="D188" s="218" t="s">
        <v>163</v>
      </c>
      <c r="E188" s="251" t="s">
        <v>21</v>
      </c>
      <c r="F188" s="252" t="s">
        <v>219</v>
      </c>
      <c r="G188" s="250"/>
      <c r="H188" s="253">
        <v>4.7770000000000001</v>
      </c>
      <c r="I188" s="254"/>
      <c r="J188" s="250"/>
      <c r="K188" s="250"/>
      <c r="L188" s="255"/>
      <c r="M188" s="256"/>
      <c r="N188" s="257"/>
      <c r="O188" s="257"/>
      <c r="P188" s="257"/>
      <c r="Q188" s="257"/>
      <c r="R188" s="257"/>
      <c r="S188" s="257"/>
      <c r="T188" s="258"/>
      <c r="AT188" s="259" t="s">
        <v>163</v>
      </c>
      <c r="AU188" s="259" t="s">
        <v>83</v>
      </c>
      <c r="AV188" s="15" t="s">
        <v>161</v>
      </c>
      <c r="AW188" s="15" t="s">
        <v>38</v>
      </c>
      <c r="AX188" s="15" t="s">
        <v>79</v>
      </c>
      <c r="AY188" s="259" t="s">
        <v>154</v>
      </c>
    </row>
    <row r="189" spans="2:65" s="1" customFormat="1" ht="25.5" customHeight="1">
      <c r="B189" s="42"/>
      <c r="C189" s="204" t="s">
        <v>327</v>
      </c>
      <c r="D189" s="204" t="s">
        <v>156</v>
      </c>
      <c r="E189" s="205" t="s">
        <v>360</v>
      </c>
      <c r="F189" s="206" t="s">
        <v>348</v>
      </c>
      <c r="G189" s="207" t="s">
        <v>294</v>
      </c>
      <c r="H189" s="208">
        <v>90.763000000000005</v>
      </c>
      <c r="I189" s="209"/>
      <c r="J189" s="210">
        <f>ROUND(I189*H189,2)</f>
        <v>0</v>
      </c>
      <c r="K189" s="206" t="s">
        <v>160</v>
      </c>
      <c r="L189" s="62"/>
      <c r="M189" s="211" t="s">
        <v>21</v>
      </c>
      <c r="N189" s="212" t="s">
        <v>46</v>
      </c>
      <c r="O189" s="43"/>
      <c r="P189" s="213">
        <f>O189*H189</f>
        <v>0</v>
      </c>
      <c r="Q189" s="213">
        <v>0</v>
      </c>
      <c r="R189" s="213">
        <f>Q189*H189</f>
        <v>0</v>
      </c>
      <c r="S189" s="213">
        <v>0</v>
      </c>
      <c r="T189" s="214">
        <f>S189*H189</f>
        <v>0</v>
      </c>
      <c r="AR189" s="25" t="s">
        <v>161</v>
      </c>
      <c r="AT189" s="25" t="s">
        <v>156</v>
      </c>
      <c r="AU189" s="25" t="s">
        <v>83</v>
      </c>
      <c r="AY189" s="25" t="s">
        <v>154</v>
      </c>
      <c r="BE189" s="215">
        <f>IF(N189="základní",J189,0)</f>
        <v>0</v>
      </c>
      <c r="BF189" s="215">
        <f>IF(N189="snížená",J189,0)</f>
        <v>0</v>
      </c>
      <c r="BG189" s="215">
        <f>IF(N189="zákl. přenesená",J189,0)</f>
        <v>0</v>
      </c>
      <c r="BH189" s="215">
        <f>IF(N189="sníž. přenesená",J189,0)</f>
        <v>0</v>
      </c>
      <c r="BI189" s="215">
        <f>IF(N189="nulová",J189,0)</f>
        <v>0</v>
      </c>
      <c r="BJ189" s="25" t="s">
        <v>79</v>
      </c>
      <c r="BK189" s="215">
        <f>ROUND(I189*H189,2)</f>
        <v>0</v>
      </c>
      <c r="BL189" s="25" t="s">
        <v>161</v>
      </c>
      <c r="BM189" s="25" t="s">
        <v>549</v>
      </c>
    </row>
    <row r="190" spans="2:65" s="13" customFormat="1">
      <c r="B190" s="227"/>
      <c r="C190" s="228"/>
      <c r="D190" s="218" t="s">
        <v>163</v>
      </c>
      <c r="E190" s="229" t="s">
        <v>21</v>
      </c>
      <c r="F190" s="230" t="s">
        <v>550</v>
      </c>
      <c r="G190" s="228"/>
      <c r="H190" s="231">
        <v>90.763000000000005</v>
      </c>
      <c r="I190" s="232"/>
      <c r="J190" s="228"/>
      <c r="K190" s="228"/>
      <c r="L190" s="233"/>
      <c r="M190" s="234"/>
      <c r="N190" s="235"/>
      <c r="O190" s="235"/>
      <c r="P190" s="235"/>
      <c r="Q190" s="235"/>
      <c r="R190" s="235"/>
      <c r="S190" s="235"/>
      <c r="T190" s="236"/>
      <c r="AT190" s="237" t="s">
        <v>163</v>
      </c>
      <c r="AU190" s="237" t="s">
        <v>83</v>
      </c>
      <c r="AV190" s="13" t="s">
        <v>83</v>
      </c>
      <c r="AW190" s="13" t="s">
        <v>38</v>
      </c>
      <c r="AX190" s="13" t="s">
        <v>79</v>
      </c>
      <c r="AY190" s="237" t="s">
        <v>154</v>
      </c>
    </row>
    <row r="191" spans="2:65" s="1" customFormat="1" ht="25.5" customHeight="1">
      <c r="B191" s="42"/>
      <c r="C191" s="204" t="s">
        <v>331</v>
      </c>
      <c r="D191" s="204" t="s">
        <v>156</v>
      </c>
      <c r="E191" s="205" t="s">
        <v>364</v>
      </c>
      <c r="F191" s="206" t="s">
        <v>365</v>
      </c>
      <c r="G191" s="207" t="s">
        <v>294</v>
      </c>
      <c r="H191" s="208">
        <v>2.4529999999999998</v>
      </c>
      <c r="I191" s="209"/>
      <c r="J191" s="210">
        <f>ROUND(I191*H191,2)</f>
        <v>0</v>
      </c>
      <c r="K191" s="206" t="s">
        <v>160</v>
      </c>
      <c r="L191" s="62"/>
      <c r="M191" s="211" t="s">
        <v>21</v>
      </c>
      <c r="N191" s="212" t="s">
        <v>46</v>
      </c>
      <c r="O191" s="43"/>
      <c r="P191" s="213">
        <f>O191*H191</f>
        <v>0</v>
      </c>
      <c r="Q191" s="213">
        <v>0</v>
      </c>
      <c r="R191" s="213">
        <f>Q191*H191</f>
        <v>0</v>
      </c>
      <c r="S191" s="213">
        <v>0</v>
      </c>
      <c r="T191" s="214">
        <f>S191*H191</f>
        <v>0</v>
      </c>
      <c r="AR191" s="25" t="s">
        <v>161</v>
      </c>
      <c r="AT191" s="25" t="s">
        <v>156</v>
      </c>
      <c r="AU191" s="25" t="s">
        <v>83</v>
      </c>
      <c r="AY191" s="25" t="s">
        <v>154</v>
      </c>
      <c r="BE191" s="215">
        <f>IF(N191="základní",J191,0)</f>
        <v>0</v>
      </c>
      <c r="BF191" s="215">
        <f>IF(N191="snížená",J191,0)</f>
        <v>0</v>
      </c>
      <c r="BG191" s="215">
        <f>IF(N191="zákl. přenesená",J191,0)</f>
        <v>0</v>
      </c>
      <c r="BH191" s="215">
        <f>IF(N191="sníž. přenesená",J191,0)</f>
        <v>0</v>
      </c>
      <c r="BI191" s="215">
        <f>IF(N191="nulová",J191,0)</f>
        <v>0</v>
      </c>
      <c r="BJ191" s="25" t="s">
        <v>79</v>
      </c>
      <c r="BK191" s="215">
        <f>ROUND(I191*H191,2)</f>
        <v>0</v>
      </c>
      <c r="BL191" s="25" t="s">
        <v>161</v>
      </c>
      <c r="BM191" s="25" t="s">
        <v>551</v>
      </c>
    </row>
    <row r="192" spans="2:65" s="13" customFormat="1">
      <c r="B192" s="227"/>
      <c r="C192" s="228"/>
      <c r="D192" s="218" t="s">
        <v>163</v>
      </c>
      <c r="E192" s="229" t="s">
        <v>21</v>
      </c>
      <c r="F192" s="230" t="s">
        <v>552</v>
      </c>
      <c r="G192" s="228"/>
      <c r="H192" s="231">
        <v>1.421</v>
      </c>
      <c r="I192" s="232"/>
      <c r="J192" s="228"/>
      <c r="K192" s="228"/>
      <c r="L192" s="233"/>
      <c r="M192" s="234"/>
      <c r="N192" s="235"/>
      <c r="O192" s="235"/>
      <c r="P192" s="235"/>
      <c r="Q192" s="235"/>
      <c r="R192" s="235"/>
      <c r="S192" s="235"/>
      <c r="T192" s="236"/>
      <c r="AT192" s="237" t="s">
        <v>163</v>
      </c>
      <c r="AU192" s="237" t="s">
        <v>83</v>
      </c>
      <c r="AV192" s="13" t="s">
        <v>83</v>
      </c>
      <c r="AW192" s="13" t="s">
        <v>38</v>
      </c>
      <c r="AX192" s="13" t="s">
        <v>75</v>
      </c>
      <c r="AY192" s="237" t="s">
        <v>154</v>
      </c>
    </row>
    <row r="193" spans="2:65" s="13" customFormat="1">
      <c r="B193" s="227"/>
      <c r="C193" s="228"/>
      <c r="D193" s="218" t="s">
        <v>163</v>
      </c>
      <c r="E193" s="229" t="s">
        <v>21</v>
      </c>
      <c r="F193" s="230" t="s">
        <v>553</v>
      </c>
      <c r="G193" s="228"/>
      <c r="H193" s="231">
        <v>1.032</v>
      </c>
      <c r="I193" s="232"/>
      <c r="J193" s="228"/>
      <c r="K193" s="228"/>
      <c r="L193" s="233"/>
      <c r="M193" s="234"/>
      <c r="N193" s="235"/>
      <c r="O193" s="235"/>
      <c r="P193" s="235"/>
      <c r="Q193" s="235"/>
      <c r="R193" s="235"/>
      <c r="S193" s="235"/>
      <c r="T193" s="236"/>
      <c r="AT193" s="237" t="s">
        <v>163</v>
      </c>
      <c r="AU193" s="237" t="s">
        <v>83</v>
      </c>
      <c r="AV193" s="13" t="s">
        <v>83</v>
      </c>
      <c r="AW193" s="13" t="s">
        <v>38</v>
      </c>
      <c r="AX193" s="13" t="s">
        <v>75</v>
      </c>
      <c r="AY193" s="237" t="s">
        <v>154</v>
      </c>
    </row>
    <row r="194" spans="2:65" s="15" customFormat="1">
      <c r="B194" s="249"/>
      <c r="C194" s="250"/>
      <c r="D194" s="218" t="s">
        <v>163</v>
      </c>
      <c r="E194" s="251" t="s">
        <v>21</v>
      </c>
      <c r="F194" s="252" t="s">
        <v>219</v>
      </c>
      <c r="G194" s="250"/>
      <c r="H194" s="253">
        <v>2.4529999999999998</v>
      </c>
      <c r="I194" s="254"/>
      <c r="J194" s="250"/>
      <c r="K194" s="250"/>
      <c r="L194" s="255"/>
      <c r="M194" s="256"/>
      <c r="N194" s="257"/>
      <c r="O194" s="257"/>
      <c r="P194" s="257"/>
      <c r="Q194" s="257"/>
      <c r="R194" s="257"/>
      <c r="S194" s="257"/>
      <c r="T194" s="258"/>
      <c r="AT194" s="259" t="s">
        <v>163</v>
      </c>
      <c r="AU194" s="259" t="s">
        <v>83</v>
      </c>
      <c r="AV194" s="15" t="s">
        <v>161</v>
      </c>
      <c r="AW194" s="15" t="s">
        <v>38</v>
      </c>
      <c r="AX194" s="15" t="s">
        <v>79</v>
      </c>
      <c r="AY194" s="259" t="s">
        <v>154</v>
      </c>
    </row>
    <row r="195" spans="2:65" s="1" customFormat="1" ht="38.25" customHeight="1">
      <c r="B195" s="42"/>
      <c r="C195" s="204" t="s">
        <v>339</v>
      </c>
      <c r="D195" s="204" t="s">
        <v>156</v>
      </c>
      <c r="E195" s="205" t="s">
        <v>370</v>
      </c>
      <c r="F195" s="206" t="s">
        <v>371</v>
      </c>
      <c r="G195" s="207" t="s">
        <v>294</v>
      </c>
      <c r="H195" s="208">
        <v>19.623999999999999</v>
      </c>
      <c r="I195" s="209"/>
      <c r="J195" s="210">
        <f>ROUND(I195*H195,2)</f>
        <v>0</v>
      </c>
      <c r="K195" s="206" t="s">
        <v>160</v>
      </c>
      <c r="L195" s="62"/>
      <c r="M195" s="211" t="s">
        <v>21</v>
      </c>
      <c r="N195" s="212" t="s">
        <v>46</v>
      </c>
      <c r="O195" s="43"/>
      <c r="P195" s="213">
        <f>O195*H195</f>
        <v>0</v>
      </c>
      <c r="Q195" s="213">
        <v>0</v>
      </c>
      <c r="R195" s="213">
        <f>Q195*H195</f>
        <v>0</v>
      </c>
      <c r="S195" s="213">
        <v>0</v>
      </c>
      <c r="T195" s="214">
        <f>S195*H195</f>
        <v>0</v>
      </c>
      <c r="AR195" s="25" t="s">
        <v>161</v>
      </c>
      <c r="AT195" s="25" t="s">
        <v>156</v>
      </c>
      <c r="AU195" s="25" t="s">
        <v>83</v>
      </c>
      <c r="AY195" s="25" t="s">
        <v>154</v>
      </c>
      <c r="BE195" s="215">
        <f>IF(N195="základní",J195,0)</f>
        <v>0</v>
      </c>
      <c r="BF195" s="215">
        <f>IF(N195="snížená",J195,0)</f>
        <v>0</v>
      </c>
      <c r="BG195" s="215">
        <f>IF(N195="zákl. přenesená",J195,0)</f>
        <v>0</v>
      </c>
      <c r="BH195" s="215">
        <f>IF(N195="sníž. přenesená",J195,0)</f>
        <v>0</v>
      </c>
      <c r="BI195" s="215">
        <f>IF(N195="nulová",J195,0)</f>
        <v>0</v>
      </c>
      <c r="BJ195" s="25" t="s">
        <v>79</v>
      </c>
      <c r="BK195" s="215">
        <f>ROUND(I195*H195,2)</f>
        <v>0</v>
      </c>
      <c r="BL195" s="25" t="s">
        <v>161</v>
      </c>
      <c r="BM195" s="25" t="s">
        <v>554</v>
      </c>
    </row>
    <row r="196" spans="2:65" s="13" customFormat="1">
      <c r="B196" s="227"/>
      <c r="C196" s="228"/>
      <c r="D196" s="218" t="s">
        <v>163</v>
      </c>
      <c r="E196" s="229" t="s">
        <v>21</v>
      </c>
      <c r="F196" s="230" t="s">
        <v>555</v>
      </c>
      <c r="G196" s="228"/>
      <c r="H196" s="231">
        <v>19.623999999999999</v>
      </c>
      <c r="I196" s="232"/>
      <c r="J196" s="228"/>
      <c r="K196" s="228"/>
      <c r="L196" s="233"/>
      <c r="M196" s="234"/>
      <c r="N196" s="235"/>
      <c r="O196" s="235"/>
      <c r="P196" s="235"/>
      <c r="Q196" s="235"/>
      <c r="R196" s="235"/>
      <c r="S196" s="235"/>
      <c r="T196" s="236"/>
      <c r="AT196" s="237" t="s">
        <v>163</v>
      </c>
      <c r="AU196" s="237" t="s">
        <v>83</v>
      </c>
      <c r="AV196" s="13" t="s">
        <v>83</v>
      </c>
      <c r="AW196" s="13" t="s">
        <v>38</v>
      </c>
      <c r="AX196" s="13" t="s">
        <v>79</v>
      </c>
      <c r="AY196" s="237" t="s">
        <v>154</v>
      </c>
    </row>
    <row r="197" spans="2:65" s="1" customFormat="1" ht="16.5" customHeight="1">
      <c r="B197" s="42"/>
      <c r="C197" s="204" t="s">
        <v>346</v>
      </c>
      <c r="D197" s="204" t="s">
        <v>156</v>
      </c>
      <c r="E197" s="205" t="s">
        <v>375</v>
      </c>
      <c r="F197" s="206" t="s">
        <v>376</v>
      </c>
      <c r="G197" s="207" t="s">
        <v>294</v>
      </c>
      <c r="H197" s="208">
        <v>2.4529999999999998</v>
      </c>
      <c r="I197" s="209"/>
      <c r="J197" s="210">
        <f>ROUND(I197*H197,2)</f>
        <v>0</v>
      </c>
      <c r="K197" s="206" t="s">
        <v>160</v>
      </c>
      <c r="L197" s="62"/>
      <c r="M197" s="211" t="s">
        <v>21</v>
      </c>
      <c r="N197" s="212" t="s">
        <v>46</v>
      </c>
      <c r="O197" s="43"/>
      <c r="P197" s="213">
        <f>O197*H197</f>
        <v>0</v>
      </c>
      <c r="Q197" s="213">
        <v>0</v>
      </c>
      <c r="R197" s="213">
        <f>Q197*H197</f>
        <v>0</v>
      </c>
      <c r="S197" s="213">
        <v>0</v>
      </c>
      <c r="T197" s="214">
        <f>S197*H197</f>
        <v>0</v>
      </c>
      <c r="AR197" s="25" t="s">
        <v>161</v>
      </c>
      <c r="AT197" s="25" t="s">
        <v>156</v>
      </c>
      <c r="AU197" s="25" t="s">
        <v>83</v>
      </c>
      <c r="AY197" s="25" t="s">
        <v>154</v>
      </c>
      <c r="BE197" s="215">
        <f>IF(N197="základní",J197,0)</f>
        <v>0</v>
      </c>
      <c r="BF197" s="215">
        <f>IF(N197="snížená",J197,0)</f>
        <v>0</v>
      </c>
      <c r="BG197" s="215">
        <f>IF(N197="zákl. přenesená",J197,0)</f>
        <v>0</v>
      </c>
      <c r="BH197" s="215">
        <f>IF(N197="sníž. přenesená",J197,0)</f>
        <v>0</v>
      </c>
      <c r="BI197" s="215">
        <f>IF(N197="nulová",J197,0)</f>
        <v>0</v>
      </c>
      <c r="BJ197" s="25" t="s">
        <v>79</v>
      </c>
      <c r="BK197" s="215">
        <f>ROUND(I197*H197,2)</f>
        <v>0</v>
      </c>
      <c r="BL197" s="25" t="s">
        <v>161</v>
      </c>
      <c r="BM197" s="25" t="s">
        <v>556</v>
      </c>
    </row>
    <row r="198" spans="2:65" s="13" customFormat="1">
      <c r="B198" s="227"/>
      <c r="C198" s="228"/>
      <c r="D198" s="218" t="s">
        <v>163</v>
      </c>
      <c r="E198" s="229" t="s">
        <v>21</v>
      </c>
      <c r="F198" s="230" t="s">
        <v>553</v>
      </c>
      <c r="G198" s="228"/>
      <c r="H198" s="231">
        <v>1.032</v>
      </c>
      <c r="I198" s="232"/>
      <c r="J198" s="228"/>
      <c r="K198" s="228"/>
      <c r="L198" s="233"/>
      <c r="M198" s="234"/>
      <c r="N198" s="235"/>
      <c r="O198" s="235"/>
      <c r="P198" s="235"/>
      <c r="Q198" s="235"/>
      <c r="R198" s="235"/>
      <c r="S198" s="235"/>
      <c r="T198" s="236"/>
      <c r="AT198" s="237" t="s">
        <v>163</v>
      </c>
      <c r="AU198" s="237" t="s">
        <v>83</v>
      </c>
      <c r="AV198" s="13" t="s">
        <v>83</v>
      </c>
      <c r="AW198" s="13" t="s">
        <v>38</v>
      </c>
      <c r="AX198" s="13" t="s">
        <v>75</v>
      </c>
      <c r="AY198" s="237" t="s">
        <v>154</v>
      </c>
    </row>
    <row r="199" spans="2:65" s="13" customFormat="1">
      <c r="B199" s="227"/>
      <c r="C199" s="228"/>
      <c r="D199" s="218" t="s">
        <v>163</v>
      </c>
      <c r="E199" s="229" t="s">
        <v>21</v>
      </c>
      <c r="F199" s="230" t="s">
        <v>552</v>
      </c>
      <c r="G199" s="228"/>
      <c r="H199" s="231">
        <v>1.421</v>
      </c>
      <c r="I199" s="232"/>
      <c r="J199" s="228"/>
      <c r="K199" s="228"/>
      <c r="L199" s="233"/>
      <c r="M199" s="234"/>
      <c r="N199" s="235"/>
      <c r="O199" s="235"/>
      <c r="P199" s="235"/>
      <c r="Q199" s="235"/>
      <c r="R199" s="235"/>
      <c r="S199" s="235"/>
      <c r="T199" s="236"/>
      <c r="AT199" s="237" t="s">
        <v>163</v>
      </c>
      <c r="AU199" s="237" t="s">
        <v>83</v>
      </c>
      <c r="AV199" s="13" t="s">
        <v>83</v>
      </c>
      <c r="AW199" s="13" t="s">
        <v>38</v>
      </c>
      <c r="AX199" s="13" t="s">
        <v>75</v>
      </c>
      <c r="AY199" s="237" t="s">
        <v>154</v>
      </c>
    </row>
    <row r="200" spans="2:65" s="15" customFormat="1">
      <c r="B200" s="249"/>
      <c r="C200" s="250"/>
      <c r="D200" s="218" t="s">
        <v>163</v>
      </c>
      <c r="E200" s="251" t="s">
        <v>21</v>
      </c>
      <c r="F200" s="252" t="s">
        <v>219</v>
      </c>
      <c r="G200" s="250"/>
      <c r="H200" s="253">
        <v>2.4529999999999998</v>
      </c>
      <c r="I200" s="254"/>
      <c r="J200" s="250"/>
      <c r="K200" s="250"/>
      <c r="L200" s="255"/>
      <c r="M200" s="256"/>
      <c r="N200" s="257"/>
      <c r="O200" s="257"/>
      <c r="P200" s="257"/>
      <c r="Q200" s="257"/>
      <c r="R200" s="257"/>
      <c r="S200" s="257"/>
      <c r="T200" s="258"/>
      <c r="AT200" s="259" t="s">
        <v>163</v>
      </c>
      <c r="AU200" s="259" t="s">
        <v>83</v>
      </c>
      <c r="AV200" s="15" t="s">
        <v>161</v>
      </c>
      <c r="AW200" s="15" t="s">
        <v>38</v>
      </c>
      <c r="AX200" s="15" t="s">
        <v>79</v>
      </c>
      <c r="AY200" s="259" t="s">
        <v>154</v>
      </c>
    </row>
    <row r="201" spans="2:65" s="1" customFormat="1" ht="25.5" customHeight="1">
      <c r="B201" s="42"/>
      <c r="C201" s="204" t="s">
        <v>351</v>
      </c>
      <c r="D201" s="204" t="s">
        <v>156</v>
      </c>
      <c r="E201" s="205" t="s">
        <v>379</v>
      </c>
      <c r="F201" s="206" t="s">
        <v>380</v>
      </c>
      <c r="G201" s="207" t="s">
        <v>294</v>
      </c>
      <c r="H201" s="208">
        <v>4.7770000000000001</v>
      </c>
      <c r="I201" s="209"/>
      <c r="J201" s="210">
        <f>ROUND(I201*H201,2)</f>
        <v>0</v>
      </c>
      <c r="K201" s="206" t="s">
        <v>160</v>
      </c>
      <c r="L201" s="62"/>
      <c r="M201" s="211" t="s">
        <v>21</v>
      </c>
      <c r="N201" s="212" t="s">
        <v>46</v>
      </c>
      <c r="O201" s="43"/>
      <c r="P201" s="213">
        <f>O201*H201</f>
        <v>0</v>
      </c>
      <c r="Q201" s="213">
        <v>0</v>
      </c>
      <c r="R201" s="213">
        <f>Q201*H201</f>
        <v>0</v>
      </c>
      <c r="S201" s="213">
        <v>0</v>
      </c>
      <c r="T201" s="214">
        <f>S201*H201</f>
        <v>0</v>
      </c>
      <c r="AR201" s="25" t="s">
        <v>161</v>
      </c>
      <c r="AT201" s="25" t="s">
        <v>156</v>
      </c>
      <c r="AU201" s="25" t="s">
        <v>83</v>
      </c>
      <c r="AY201" s="25" t="s">
        <v>154</v>
      </c>
      <c r="BE201" s="215">
        <f>IF(N201="základní",J201,0)</f>
        <v>0</v>
      </c>
      <c r="BF201" s="215">
        <f>IF(N201="snížená",J201,0)</f>
        <v>0</v>
      </c>
      <c r="BG201" s="215">
        <f>IF(N201="zákl. přenesená",J201,0)</f>
        <v>0</v>
      </c>
      <c r="BH201" s="215">
        <f>IF(N201="sníž. přenesená",J201,0)</f>
        <v>0</v>
      </c>
      <c r="BI201" s="215">
        <f>IF(N201="nulová",J201,0)</f>
        <v>0</v>
      </c>
      <c r="BJ201" s="25" t="s">
        <v>79</v>
      </c>
      <c r="BK201" s="215">
        <f>ROUND(I201*H201,2)</f>
        <v>0</v>
      </c>
      <c r="BL201" s="25" t="s">
        <v>161</v>
      </c>
      <c r="BM201" s="25" t="s">
        <v>557</v>
      </c>
    </row>
    <row r="202" spans="2:65" s="13" customFormat="1">
      <c r="B202" s="227"/>
      <c r="C202" s="228"/>
      <c r="D202" s="218" t="s">
        <v>163</v>
      </c>
      <c r="E202" s="229" t="s">
        <v>21</v>
      </c>
      <c r="F202" s="230" t="s">
        <v>547</v>
      </c>
      <c r="G202" s="228"/>
      <c r="H202" s="231">
        <v>4.1500000000000004</v>
      </c>
      <c r="I202" s="232"/>
      <c r="J202" s="228"/>
      <c r="K202" s="228"/>
      <c r="L202" s="233"/>
      <c r="M202" s="234"/>
      <c r="N202" s="235"/>
      <c r="O202" s="235"/>
      <c r="P202" s="235"/>
      <c r="Q202" s="235"/>
      <c r="R202" s="235"/>
      <c r="S202" s="235"/>
      <c r="T202" s="236"/>
      <c r="AT202" s="237" t="s">
        <v>163</v>
      </c>
      <c r="AU202" s="237" t="s">
        <v>83</v>
      </c>
      <c r="AV202" s="13" t="s">
        <v>83</v>
      </c>
      <c r="AW202" s="13" t="s">
        <v>38</v>
      </c>
      <c r="AX202" s="13" t="s">
        <v>75</v>
      </c>
      <c r="AY202" s="237" t="s">
        <v>154</v>
      </c>
    </row>
    <row r="203" spans="2:65" s="13" customFormat="1">
      <c r="B203" s="227"/>
      <c r="C203" s="228"/>
      <c r="D203" s="218" t="s">
        <v>163</v>
      </c>
      <c r="E203" s="229" t="s">
        <v>21</v>
      </c>
      <c r="F203" s="230" t="s">
        <v>548</v>
      </c>
      <c r="G203" s="228"/>
      <c r="H203" s="231">
        <v>0.627</v>
      </c>
      <c r="I203" s="232"/>
      <c r="J203" s="228"/>
      <c r="K203" s="228"/>
      <c r="L203" s="233"/>
      <c r="M203" s="234"/>
      <c r="N203" s="235"/>
      <c r="O203" s="235"/>
      <c r="P203" s="235"/>
      <c r="Q203" s="235"/>
      <c r="R203" s="235"/>
      <c r="S203" s="235"/>
      <c r="T203" s="236"/>
      <c r="AT203" s="237" t="s">
        <v>163</v>
      </c>
      <c r="AU203" s="237" t="s">
        <v>83</v>
      </c>
      <c r="AV203" s="13" t="s">
        <v>83</v>
      </c>
      <c r="AW203" s="13" t="s">
        <v>38</v>
      </c>
      <c r="AX203" s="13" t="s">
        <v>75</v>
      </c>
      <c r="AY203" s="237" t="s">
        <v>154</v>
      </c>
    </row>
    <row r="204" spans="2:65" s="15" customFormat="1">
      <c r="B204" s="249"/>
      <c r="C204" s="250"/>
      <c r="D204" s="218" t="s">
        <v>163</v>
      </c>
      <c r="E204" s="251" t="s">
        <v>21</v>
      </c>
      <c r="F204" s="252" t="s">
        <v>219</v>
      </c>
      <c r="G204" s="250"/>
      <c r="H204" s="253">
        <v>4.7770000000000001</v>
      </c>
      <c r="I204" s="254"/>
      <c r="J204" s="250"/>
      <c r="K204" s="250"/>
      <c r="L204" s="255"/>
      <c r="M204" s="256"/>
      <c r="N204" s="257"/>
      <c r="O204" s="257"/>
      <c r="P204" s="257"/>
      <c r="Q204" s="257"/>
      <c r="R204" s="257"/>
      <c r="S204" s="257"/>
      <c r="T204" s="258"/>
      <c r="AT204" s="259" t="s">
        <v>163</v>
      </c>
      <c r="AU204" s="259" t="s">
        <v>83</v>
      </c>
      <c r="AV204" s="15" t="s">
        <v>161</v>
      </c>
      <c r="AW204" s="15" t="s">
        <v>38</v>
      </c>
      <c r="AX204" s="15" t="s">
        <v>79</v>
      </c>
      <c r="AY204" s="259" t="s">
        <v>154</v>
      </c>
    </row>
    <row r="205" spans="2:65" s="1" customFormat="1" ht="16.5" customHeight="1">
      <c r="B205" s="42"/>
      <c r="C205" s="204" t="s">
        <v>359</v>
      </c>
      <c r="D205" s="204" t="s">
        <v>156</v>
      </c>
      <c r="E205" s="205" t="s">
        <v>383</v>
      </c>
      <c r="F205" s="206" t="s">
        <v>384</v>
      </c>
      <c r="G205" s="207" t="s">
        <v>294</v>
      </c>
      <c r="H205" s="208">
        <v>18.634</v>
      </c>
      <c r="I205" s="209"/>
      <c r="J205" s="210">
        <f>ROUND(I205*H205,2)</f>
        <v>0</v>
      </c>
      <c r="K205" s="206" t="s">
        <v>160</v>
      </c>
      <c r="L205" s="62"/>
      <c r="M205" s="211" t="s">
        <v>21</v>
      </c>
      <c r="N205" s="212" t="s">
        <v>46</v>
      </c>
      <c r="O205" s="43"/>
      <c r="P205" s="213">
        <f>O205*H205</f>
        <v>0</v>
      </c>
      <c r="Q205" s="213">
        <v>0</v>
      </c>
      <c r="R205" s="213">
        <f>Q205*H205</f>
        <v>0</v>
      </c>
      <c r="S205" s="213">
        <v>0</v>
      </c>
      <c r="T205" s="214">
        <f>S205*H205</f>
        <v>0</v>
      </c>
      <c r="AR205" s="25" t="s">
        <v>161</v>
      </c>
      <c r="AT205" s="25" t="s">
        <v>156</v>
      </c>
      <c r="AU205" s="25" t="s">
        <v>83</v>
      </c>
      <c r="AY205" s="25" t="s">
        <v>154</v>
      </c>
      <c r="BE205" s="215">
        <f>IF(N205="základní",J205,0)</f>
        <v>0</v>
      </c>
      <c r="BF205" s="215">
        <f>IF(N205="snížená",J205,0)</f>
        <v>0</v>
      </c>
      <c r="BG205" s="215">
        <f>IF(N205="zákl. přenesená",J205,0)</f>
        <v>0</v>
      </c>
      <c r="BH205" s="215">
        <f>IF(N205="sníž. přenesená",J205,0)</f>
        <v>0</v>
      </c>
      <c r="BI205" s="215">
        <f>IF(N205="nulová",J205,0)</f>
        <v>0</v>
      </c>
      <c r="BJ205" s="25" t="s">
        <v>79</v>
      </c>
      <c r="BK205" s="215">
        <f>ROUND(I205*H205,2)</f>
        <v>0</v>
      </c>
      <c r="BL205" s="25" t="s">
        <v>161</v>
      </c>
      <c r="BM205" s="25" t="s">
        <v>558</v>
      </c>
    </row>
    <row r="206" spans="2:65" s="13" customFormat="1">
      <c r="B206" s="227"/>
      <c r="C206" s="228"/>
      <c r="D206" s="218" t="s">
        <v>163</v>
      </c>
      <c r="E206" s="229" t="s">
        <v>21</v>
      </c>
      <c r="F206" s="230" t="s">
        <v>543</v>
      </c>
      <c r="G206" s="228"/>
      <c r="H206" s="231">
        <v>18.634</v>
      </c>
      <c r="I206" s="232"/>
      <c r="J206" s="228"/>
      <c r="K206" s="228"/>
      <c r="L206" s="233"/>
      <c r="M206" s="234"/>
      <c r="N206" s="235"/>
      <c r="O206" s="235"/>
      <c r="P206" s="235"/>
      <c r="Q206" s="235"/>
      <c r="R206" s="235"/>
      <c r="S206" s="235"/>
      <c r="T206" s="236"/>
      <c r="AT206" s="237" t="s">
        <v>163</v>
      </c>
      <c r="AU206" s="237" t="s">
        <v>83</v>
      </c>
      <c r="AV206" s="13" t="s">
        <v>83</v>
      </c>
      <c r="AW206" s="13" t="s">
        <v>38</v>
      </c>
      <c r="AX206" s="13" t="s">
        <v>75</v>
      </c>
      <c r="AY206" s="237" t="s">
        <v>154</v>
      </c>
    </row>
    <row r="207" spans="2:65" s="15" customFormat="1">
      <c r="B207" s="249"/>
      <c r="C207" s="250"/>
      <c r="D207" s="218" t="s">
        <v>163</v>
      </c>
      <c r="E207" s="251" t="s">
        <v>21</v>
      </c>
      <c r="F207" s="252" t="s">
        <v>219</v>
      </c>
      <c r="G207" s="250"/>
      <c r="H207" s="253">
        <v>18.634</v>
      </c>
      <c r="I207" s="254"/>
      <c r="J207" s="250"/>
      <c r="K207" s="250"/>
      <c r="L207" s="255"/>
      <c r="M207" s="256"/>
      <c r="N207" s="257"/>
      <c r="O207" s="257"/>
      <c r="P207" s="257"/>
      <c r="Q207" s="257"/>
      <c r="R207" s="257"/>
      <c r="S207" s="257"/>
      <c r="T207" s="258"/>
      <c r="AT207" s="259" t="s">
        <v>163</v>
      </c>
      <c r="AU207" s="259" t="s">
        <v>83</v>
      </c>
      <c r="AV207" s="15" t="s">
        <v>161</v>
      </c>
      <c r="AW207" s="15" t="s">
        <v>38</v>
      </c>
      <c r="AX207" s="15" t="s">
        <v>79</v>
      </c>
      <c r="AY207" s="259" t="s">
        <v>154</v>
      </c>
    </row>
    <row r="208" spans="2:65" s="11" customFormat="1" ht="29.85" customHeight="1">
      <c r="B208" s="188"/>
      <c r="C208" s="189"/>
      <c r="D208" s="190" t="s">
        <v>74</v>
      </c>
      <c r="E208" s="202" t="s">
        <v>386</v>
      </c>
      <c r="F208" s="202" t="s">
        <v>387</v>
      </c>
      <c r="G208" s="189"/>
      <c r="H208" s="189"/>
      <c r="I208" s="192"/>
      <c r="J208" s="203">
        <f>BK208</f>
        <v>0</v>
      </c>
      <c r="K208" s="189"/>
      <c r="L208" s="194"/>
      <c r="M208" s="195"/>
      <c r="N208" s="196"/>
      <c r="O208" s="196"/>
      <c r="P208" s="197">
        <f>P209</f>
        <v>0</v>
      </c>
      <c r="Q208" s="196"/>
      <c r="R208" s="197">
        <f>R209</f>
        <v>0</v>
      </c>
      <c r="S208" s="196"/>
      <c r="T208" s="198">
        <f>T209</f>
        <v>0</v>
      </c>
      <c r="AR208" s="199" t="s">
        <v>79</v>
      </c>
      <c r="AT208" s="200" t="s">
        <v>74</v>
      </c>
      <c r="AU208" s="200" t="s">
        <v>79</v>
      </c>
      <c r="AY208" s="199" t="s">
        <v>154</v>
      </c>
      <c r="BK208" s="201">
        <f>BK209</f>
        <v>0</v>
      </c>
    </row>
    <row r="209" spans="2:65" s="1" customFormat="1" ht="25.5" customHeight="1">
      <c r="B209" s="42"/>
      <c r="C209" s="204" t="s">
        <v>363</v>
      </c>
      <c r="D209" s="204" t="s">
        <v>156</v>
      </c>
      <c r="E209" s="205" t="s">
        <v>389</v>
      </c>
      <c r="F209" s="206" t="s">
        <v>390</v>
      </c>
      <c r="G209" s="207" t="s">
        <v>294</v>
      </c>
      <c r="H209" s="208">
        <v>33.356999999999999</v>
      </c>
      <c r="I209" s="209"/>
      <c r="J209" s="210">
        <f>ROUND(I209*H209,2)</f>
        <v>0</v>
      </c>
      <c r="K209" s="206" t="s">
        <v>160</v>
      </c>
      <c r="L209" s="62"/>
      <c r="M209" s="211" t="s">
        <v>21</v>
      </c>
      <c r="N209" s="212" t="s">
        <v>46</v>
      </c>
      <c r="O209" s="43"/>
      <c r="P209" s="213">
        <f>O209*H209</f>
        <v>0</v>
      </c>
      <c r="Q209" s="213">
        <v>0</v>
      </c>
      <c r="R209" s="213">
        <f>Q209*H209</f>
        <v>0</v>
      </c>
      <c r="S209" s="213">
        <v>0</v>
      </c>
      <c r="T209" s="214">
        <f>S209*H209</f>
        <v>0</v>
      </c>
      <c r="AR209" s="25" t="s">
        <v>161</v>
      </c>
      <c r="AT209" s="25" t="s">
        <v>156</v>
      </c>
      <c r="AU209" s="25" t="s">
        <v>83</v>
      </c>
      <c r="AY209" s="25" t="s">
        <v>154</v>
      </c>
      <c r="BE209" s="215">
        <f>IF(N209="základní",J209,0)</f>
        <v>0</v>
      </c>
      <c r="BF209" s="215">
        <f>IF(N209="snížená",J209,0)</f>
        <v>0</v>
      </c>
      <c r="BG209" s="215">
        <f>IF(N209="zákl. přenesená",J209,0)</f>
        <v>0</v>
      </c>
      <c r="BH209" s="215">
        <f>IF(N209="sníž. přenesená",J209,0)</f>
        <v>0</v>
      </c>
      <c r="BI209" s="215">
        <f>IF(N209="nulová",J209,0)</f>
        <v>0</v>
      </c>
      <c r="BJ209" s="25" t="s">
        <v>79</v>
      </c>
      <c r="BK209" s="215">
        <f>ROUND(I209*H209,2)</f>
        <v>0</v>
      </c>
      <c r="BL209" s="25" t="s">
        <v>161</v>
      </c>
      <c r="BM209" s="25" t="s">
        <v>559</v>
      </c>
    </row>
    <row r="210" spans="2:65" s="11" customFormat="1" ht="37.35" customHeight="1">
      <c r="B210" s="188"/>
      <c r="C210" s="189"/>
      <c r="D210" s="190" t="s">
        <v>74</v>
      </c>
      <c r="E210" s="191" t="s">
        <v>245</v>
      </c>
      <c r="F210" s="191" t="s">
        <v>392</v>
      </c>
      <c r="G210" s="189"/>
      <c r="H210" s="189"/>
      <c r="I210" s="192"/>
      <c r="J210" s="193">
        <f>BK210</f>
        <v>0</v>
      </c>
      <c r="K210" s="189"/>
      <c r="L210" s="194"/>
      <c r="M210" s="195"/>
      <c r="N210" s="196"/>
      <c r="O210" s="196"/>
      <c r="P210" s="197">
        <f>P211</f>
        <v>0</v>
      </c>
      <c r="Q210" s="196"/>
      <c r="R210" s="197">
        <f>R211</f>
        <v>0.19564999999999999</v>
      </c>
      <c r="S210" s="196"/>
      <c r="T210" s="198">
        <f>T211</f>
        <v>0</v>
      </c>
      <c r="AR210" s="199" t="s">
        <v>91</v>
      </c>
      <c r="AT210" s="200" t="s">
        <v>74</v>
      </c>
      <c r="AU210" s="200" t="s">
        <v>75</v>
      </c>
      <c r="AY210" s="199" t="s">
        <v>154</v>
      </c>
      <c r="BK210" s="201">
        <f>BK211</f>
        <v>0</v>
      </c>
    </row>
    <row r="211" spans="2:65" s="11" customFormat="1" ht="19.899999999999999" customHeight="1">
      <c r="B211" s="188"/>
      <c r="C211" s="189"/>
      <c r="D211" s="190" t="s">
        <v>74</v>
      </c>
      <c r="E211" s="202" t="s">
        <v>393</v>
      </c>
      <c r="F211" s="202" t="s">
        <v>394</v>
      </c>
      <c r="G211" s="189"/>
      <c r="H211" s="189"/>
      <c r="I211" s="192"/>
      <c r="J211" s="203">
        <f>BK211</f>
        <v>0</v>
      </c>
      <c r="K211" s="189"/>
      <c r="L211" s="194"/>
      <c r="M211" s="195"/>
      <c r="N211" s="196"/>
      <c r="O211" s="196"/>
      <c r="P211" s="197">
        <f>SUM(P212:P214)</f>
        <v>0</v>
      </c>
      <c r="Q211" s="196"/>
      <c r="R211" s="197">
        <f>SUM(R212:R214)</f>
        <v>0.19564999999999999</v>
      </c>
      <c r="S211" s="196"/>
      <c r="T211" s="198">
        <f>SUM(T212:T214)</f>
        <v>0</v>
      </c>
      <c r="AR211" s="199" t="s">
        <v>91</v>
      </c>
      <c r="AT211" s="200" t="s">
        <v>74</v>
      </c>
      <c r="AU211" s="200" t="s">
        <v>79</v>
      </c>
      <c r="AY211" s="199" t="s">
        <v>154</v>
      </c>
      <c r="BK211" s="201">
        <f>SUM(BK212:BK214)</f>
        <v>0</v>
      </c>
    </row>
    <row r="212" spans="2:65" s="1" customFormat="1" ht="38.25" customHeight="1">
      <c r="B212" s="42"/>
      <c r="C212" s="204" t="s">
        <v>369</v>
      </c>
      <c r="D212" s="204" t="s">
        <v>156</v>
      </c>
      <c r="E212" s="205" t="s">
        <v>396</v>
      </c>
      <c r="F212" s="206" t="s">
        <v>397</v>
      </c>
      <c r="G212" s="207" t="s">
        <v>204</v>
      </c>
      <c r="H212" s="208">
        <v>2.5</v>
      </c>
      <c r="I212" s="209"/>
      <c r="J212" s="210">
        <f>ROUND(I212*H212,2)</f>
        <v>0</v>
      </c>
      <c r="K212" s="206" t="s">
        <v>160</v>
      </c>
      <c r="L212" s="62"/>
      <c r="M212" s="211" t="s">
        <v>21</v>
      </c>
      <c r="N212" s="212" t="s">
        <v>46</v>
      </c>
      <c r="O212" s="43"/>
      <c r="P212" s="213">
        <f>O212*H212</f>
        <v>0</v>
      </c>
      <c r="Q212" s="213">
        <v>7.8070000000000001E-2</v>
      </c>
      <c r="R212" s="213">
        <f>Q212*H212</f>
        <v>0.19517499999999999</v>
      </c>
      <c r="S212" s="213">
        <v>0</v>
      </c>
      <c r="T212" s="214">
        <f>S212*H212</f>
        <v>0</v>
      </c>
      <c r="AR212" s="25" t="s">
        <v>398</v>
      </c>
      <c r="AT212" s="25" t="s">
        <v>156</v>
      </c>
      <c r="AU212" s="25" t="s">
        <v>83</v>
      </c>
      <c r="AY212" s="25" t="s">
        <v>154</v>
      </c>
      <c r="BE212" s="215">
        <f>IF(N212="základní",J212,0)</f>
        <v>0</v>
      </c>
      <c r="BF212" s="215">
        <f>IF(N212="snížená",J212,0)</f>
        <v>0</v>
      </c>
      <c r="BG212" s="215">
        <f>IF(N212="zákl. přenesená",J212,0)</f>
        <v>0</v>
      </c>
      <c r="BH212" s="215">
        <f>IF(N212="sníž. přenesená",J212,0)</f>
        <v>0</v>
      </c>
      <c r="BI212" s="215">
        <f>IF(N212="nulová",J212,0)</f>
        <v>0</v>
      </c>
      <c r="BJ212" s="25" t="s">
        <v>79</v>
      </c>
      <c r="BK212" s="215">
        <f>ROUND(I212*H212,2)</f>
        <v>0</v>
      </c>
      <c r="BL212" s="25" t="s">
        <v>398</v>
      </c>
      <c r="BM212" s="25" t="s">
        <v>560</v>
      </c>
    </row>
    <row r="213" spans="2:65" s="1" customFormat="1" ht="16.5" customHeight="1">
      <c r="B213" s="42"/>
      <c r="C213" s="204" t="s">
        <v>374</v>
      </c>
      <c r="D213" s="204" t="s">
        <v>156</v>
      </c>
      <c r="E213" s="205" t="s">
        <v>561</v>
      </c>
      <c r="F213" s="206" t="s">
        <v>562</v>
      </c>
      <c r="G213" s="207" t="s">
        <v>204</v>
      </c>
      <c r="H213" s="208">
        <v>2.5</v>
      </c>
      <c r="I213" s="209"/>
      <c r="J213" s="210">
        <f>ROUND(I213*H213,2)</f>
        <v>0</v>
      </c>
      <c r="K213" s="206" t="s">
        <v>21</v>
      </c>
      <c r="L213" s="62"/>
      <c r="M213" s="211" t="s">
        <v>21</v>
      </c>
      <c r="N213" s="212" t="s">
        <v>46</v>
      </c>
      <c r="O213" s="43"/>
      <c r="P213" s="213">
        <f>O213*H213</f>
        <v>0</v>
      </c>
      <c r="Q213" s="213">
        <v>0</v>
      </c>
      <c r="R213" s="213">
        <f>Q213*H213</f>
        <v>0</v>
      </c>
      <c r="S213" s="213">
        <v>0</v>
      </c>
      <c r="T213" s="214">
        <f>S213*H213</f>
        <v>0</v>
      </c>
      <c r="AR213" s="25" t="s">
        <v>398</v>
      </c>
      <c r="AT213" s="25" t="s">
        <v>156</v>
      </c>
      <c r="AU213" s="25" t="s">
        <v>83</v>
      </c>
      <c r="AY213" s="25" t="s">
        <v>154</v>
      </c>
      <c r="BE213" s="215">
        <f>IF(N213="základní",J213,0)</f>
        <v>0</v>
      </c>
      <c r="BF213" s="215">
        <f>IF(N213="snížená",J213,0)</f>
        <v>0</v>
      </c>
      <c r="BG213" s="215">
        <f>IF(N213="zákl. přenesená",J213,0)</f>
        <v>0</v>
      </c>
      <c r="BH213" s="215">
        <f>IF(N213="sníž. přenesená",J213,0)</f>
        <v>0</v>
      </c>
      <c r="BI213" s="215">
        <f>IF(N213="nulová",J213,0)</f>
        <v>0</v>
      </c>
      <c r="BJ213" s="25" t="s">
        <v>79</v>
      </c>
      <c r="BK213" s="215">
        <f>ROUND(I213*H213,2)</f>
        <v>0</v>
      </c>
      <c r="BL213" s="25" t="s">
        <v>398</v>
      </c>
      <c r="BM213" s="25" t="s">
        <v>563</v>
      </c>
    </row>
    <row r="214" spans="2:65" s="1" customFormat="1" ht="16.5" customHeight="1">
      <c r="B214" s="42"/>
      <c r="C214" s="260" t="s">
        <v>378</v>
      </c>
      <c r="D214" s="260" t="s">
        <v>245</v>
      </c>
      <c r="E214" s="261" t="s">
        <v>564</v>
      </c>
      <c r="F214" s="262" t="s">
        <v>565</v>
      </c>
      <c r="G214" s="263" t="s">
        <v>204</v>
      </c>
      <c r="H214" s="264">
        <v>2.5</v>
      </c>
      <c r="I214" s="265"/>
      <c r="J214" s="266">
        <f>ROUND(I214*H214,2)</f>
        <v>0</v>
      </c>
      <c r="K214" s="262" t="s">
        <v>21</v>
      </c>
      <c r="L214" s="267"/>
      <c r="M214" s="268" t="s">
        <v>21</v>
      </c>
      <c r="N214" s="270" t="s">
        <v>46</v>
      </c>
      <c r="O214" s="271"/>
      <c r="P214" s="272">
        <f>O214*H214</f>
        <v>0</v>
      </c>
      <c r="Q214" s="272">
        <v>1.9000000000000001E-4</v>
      </c>
      <c r="R214" s="272">
        <f>Q214*H214</f>
        <v>4.7500000000000005E-4</v>
      </c>
      <c r="S214" s="272">
        <v>0</v>
      </c>
      <c r="T214" s="273">
        <f>S214*H214</f>
        <v>0</v>
      </c>
      <c r="AR214" s="25" t="s">
        <v>408</v>
      </c>
      <c r="AT214" s="25" t="s">
        <v>245</v>
      </c>
      <c r="AU214" s="25" t="s">
        <v>83</v>
      </c>
      <c r="AY214" s="25" t="s">
        <v>154</v>
      </c>
      <c r="BE214" s="215">
        <f>IF(N214="základní",J214,0)</f>
        <v>0</v>
      </c>
      <c r="BF214" s="215">
        <f>IF(N214="snížená",J214,0)</f>
        <v>0</v>
      </c>
      <c r="BG214" s="215">
        <f>IF(N214="zákl. přenesená",J214,0)</f>
        <v>0</v>
      </c>
      <c r="BH214" s="215">
        <f>IF(N214="sníž. přenesená",J214,0)</f>
        <v>0</v>
      </c>
      <c r="BI214" s="215">
        <f>IF(N214="nulová",J214,0)</f>
        <v>0</v>
      </c>
      <c r="BJ214" s="25" t="s">
        <v>79</v>
      </c>
      <c r="BK214" s="215">
        <f>ROUND(I214*H214,2)</f>
        <v>0</v>
      </c>
      <c r="BL214" s="25" t="s">
        <v>408</v>
      </c>
      <c r="BM214" s="25" t="s">
        <v>566</v>
      </c>
    </row>
    <row r="215" spans="2:65" s="1" customFormat="1" ht="6.95" customHeight="1">
      <c r="B215" s="57"/>
      <c r="C215" s="58"/>
      <c r="D215" s="58"/>
      <c r="E215" s="58"/>
      <c r="F215" s="58"/>
      <c r="G215" s="58"/>
      <c r="H215" s="58"/>
      <c r="I215" s="149"/>
      <c r="J215" s="58"/>
      <c r="K215" s="58"/>
      <c r="L215" s="62"/>
    </row>
  </sheetData>
  <sheetProtection algorithmName="SHA-512" hashValue="5l/zr8d/eEfC0uO5ZqwP2sppdM81WilSeZKixrcHmrXNs8l/pBRWHWKXSX0OjPsANgV9oLBDwW25i08Lv9p3zA==" saltValue="oS4MrPCB77XpGlKebvY0EUUk8ZVmFbU/VVMsBufg7pnrWgdgk3Yxs/6v81CmXkd/Y3WdIEXfR5TJ9E2CAy1prw==" spinCount="100000" sheet="1" objects="1" scenarios="1" formatColumns="0" formatRows="0" autoFilter="0"/>
  <autoFilter ref="C96:K214"/>
  <mergeCells count="16">
    <mergeCell ref="G1:H1"/>
    <mergeCell ref="E49:H49"/>
    <mergeCell ref="E53:H53"/>
    <mergeCell ref="E51:H51"/>
    <mergeCell ref="E55:H55"/>
    <mergeCell ref="E7:H7"/>
    <mergeCell ref="E11:H11"/>
    <mergeCell ref="E9:H9"/>
    <mergeCell ref="E13:H13"/>
    <mergeCell ref="E28:H28"/>
    <mergeCell ref="L2:V2"/>
    <mergeCell ref="E83:H83"/>
    <mergeCell ref="E87:H87"/>
    <mergeCell ref="E85:H85"/>
    <mergeCell ref="E89:H89"/>
    <mergeCell ref="J59:J60"/>
  </mergeCells>
  <hyperlinks>
    <hyperlink ref="F1:G1" location="C2" display="1) Krycí list soupisu"/>
    <hyperlink ref="G1:H1" location="C62" display="2) Rekapitulace"/>
    <hyperlink ref="J1" location="C9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2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112</v>
      </c>
      <c r="G1" s="404" t="s">
        <v>113</v>
      </c>
      <c r="H1" s="404"/>
      <c r="I1" s="125"/>
      <c r="J1" s="124" t="s">
        <v>114</v>
      </c>
      <c r="K1" s="123" t="s">
        <v>115</v>
      </c>
      <c r="L1" s="124" t="s">
        <v>116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AT2" s="25" t="s">
        <v>104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83</v>
      </c>
    </row>
    <row r="4" spans="1:70" ht="36.950000000000003" customHeight="1">
      <c r="B4" s="29"/>
      <c r="C4" s="30"/>
      <c r="D4" s="31" t="s">
        <v>117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 ht="15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5" t="str">
        <f>'Rekapitulace stavby'!K6</f>
        <v>Rekonstrukce chodníků na ul. Dukelská, Šenov u Nového Jičína</v>
      </c>
      <c r="F7" s="406"/>
      <c r="G7" s="406"/>
      <c r="H7" s="406"/>
      <c r="I7" s="127"/>
      <c r="J7" s="30"/>
      <c r="K7" s="32"/>
    </row>
    <row r="8" spans="1:70" ht="15">
      <c r="B8" s="29"/>
      <c r="C8" s="30"/>
      <c r="D8" s="38" t="s">
        <v>118</v>
      </c>
      <c r="E8" s="30"/>
      <c r="F8" s="30"/>
      <c r="G8" s="30"/>
      <c r="H8" s="30"/>
      <c r="I8" s="127"/>
      <c r="J8" s="30"/>
      <c r="K8" s="32"/>
    </row>
    <row r="9" spans="1:70" ht="16.5" customHeight="1">
      <c r="B9" s="29"/>
      <c r="C9" s="30"/>
      <c r="D9" s="30"/>
      <c r="E9" s="405" t="s">
        <v>119</v>
      </c>
      <c r="F9" s="391"/>
      <c r="G9" s="391"/>
      <c r="H9" s="391"/>
      <c r="I9" s="127"/>
      <c r="J9" s="30"/>
      <c r="K9" s="32"/>
    </row>
    <row r="10" spans="1:70" ht="15">
      <c r="B10" s="29"/>
      <c r="C10" s="30"/>
      <c r="D10" s="38" t="s">
        <v>120</v>
      </c>
      <c r="E10" s="30"/>
      <c r="F10" s="30"/>
      <c r="G10" s="30"/>
      <c r="H10" s="30"/>
      <c r="I10" s="127"/>
      <c r="J10" s="30"/>
      <c r="K10" s="32"/>
    </row>
    <row r="11" spans="1:70" s="1" customFormat="1" ht="16.5" customHeight="1">
      <c r="B11" s="42"/>
      <c r="C11" s="43"/>
      <c r="D11" s="43"/>
      <c r="E11" s="376" t="s">
        <v>567</v>
      </c>
      <c r="F11" s="407"/>
      <c r="G11" s="407"/>
      <c r="H11" s="407"/>
      <c r="I11" s="128"/>
      <c r="J11" s="43"/>
      <c r="K11" s="46"/>
    </row>
    <row r="12" spans="1:70" s="1" customFormat="1" ht="15">
      <c r="B12" s="42"/>
      <c r="C12" s="43"/>
      <c r="D12" s="38" t="s">
        <v>122</v>
      </c>
      <c r="E12" s="43"/>
      <c r="F12" s="43"/>
      <c r="G12" s="43"/>
      <c r="H12" s="43"/>
      <c r="I12" s="128"/>
      <c r="J12" s="43"/>
      <c r="K12" s="46"/>
    </row>
    <row r="13" spans="1:70" s="1" customFormat="1" ht="36.950000000000003" customHeight="1">
      <c r="B13" s="42"/>
      <c r="C13" s="43"/>
      <c r="D13" s="43"/>
      <c r="E13" s="408" t="s">
        <v>568</v>
      </c>
      <c r="F13" s="407"/>
      <c r="G13" s="407"/>
      <c r="H13" s="407"/>
      <c r="I13" s="128"/>
      <c r="J13" s="43"/>
      <c r="K13" s="46"/>
    </row>
    <row r="14" spans="1:70" s="1" customFormat="1">
      <c r="B14" s="42"/>
      <c r="C14" s="43"/>
      <c r="D14" s="43"/>
      <c r="E14" s="43"/>
      <c r="F14" s="43"/>
      <c r="G14" s="43"/>
      <c r="H14" s="43"/>
      <c r="I14" s="128"/>
      <c r="J14" s="43"/>
      <c r="K14" s="46"/>
    </row>
    <row r="15" spans="1:70" s="1" customFormat="1" ht="14.45" customHeight="1">
      <c r="B15" s="42"/>
      <c r="C15" s="43"/>
      <c r="D15" s="38" t="s">
        <v>20</v>
      </c>
      <c r="E15" s="43"/>
      <c r="F15" s="36" t="s">
        <v>21</v>
      </c>
      <c r="G15" s="43"/>
      <c r="H15" s="43"/>
      <c r="I15" s="129" t="s">
        <v>22</v>
      </c>
      <c r="J15" s="36" t="s">
        <v>21</v>
      </c>
      <c r="K15" s="46"/>
    </row>
    <row r="16" spans="1:70" s="1" customFormat="1" ht="14.45" customHeight="1">
      <c r="B16" s="42"/>
      <c r="C16" s="43"/>
      <c r="D16" s="38" t="s">
        <v>23</v>
      </c>
      <c r="E16" s="43"/>
      <c r="F16" s="36" t="s">
        <v>24</v>
      </c>
      <c r="G16" s="43"/>
      <c r="H16" s="43"/>
      <c r="I16" s="129" t="s">
        <v>25</v>
      </c>
      <c r="J16" s="130" t="str">
        <f>'Rekapitulace stavby'!AN8</f>
        <v>28. 2. 2018</v>
      </c>
      <c r="K16" s="46"/>
    </row>
    <row r="17" spans="2:11" s="1" customFormat="1" ht="10.9" customHeight="1">
      <c r="B17" s="42"/>
      <c r="C17" s="43"/>
      <c r="D17" s="43"/>
      <c r="E17" s="43"/>
      <c r="F17" s="43"/>
      <c r="G17" s="43"/>
      <c r="H17" s="43"/>
      <c r="I17" s="128"/>
      <c r="J17" s="43"/>
      <c r="K17" s="46"/>
    </row>
    <row r="18" spans="2:11" s="1" customFormat="1" ht="14.45" customHeight="1">
      <c r="B18" s="42"/>
      <c r="C18" s="43"/>
      <c r="D18" s="38" t="s">
        <v>27</v>
      </c>
      <c r="E18" s="43"/>
      <c r="F18" s="43"/>
      <c r="G18" s="43"/>
      <c r="H18" s="43"/>
      <c r="I18" s="129" t="s">
        <v>28</v>
      </c>
      <c r="J18" s="36" t="s">
        <v>29</v>
      </c>
      <c r="K18" s="46"/>
    </row>
    <row r="19" spans="2:11" s="1" customFormat="1" ht="18" customHeight="1">
      <c r="B19" s="42"/>
      <c r="C19" s="43"/>
      <c r="D19" s="43"/>
      <c r="E19" s="36" t="s">
        <v>30</v>
      </c>
      <c r="F19" s="43"/>
      <c r="G19" s="43"/>
      <c r="H19" s="43"/>
      <c r="I19" s="129" t="s">
        <v>31</v>
      </c>
      <c r="J19" s="36" t="s">
        <v>32</v>
      </c>
      <c r="K19" s="46"/>
    </row>
    <row r="20" spans="2:11" s="1" customFormat="1" ht="6.95" customHeight="1">
      <c r="B20" s="42"/>
      <c r="C20" s="43"/>
      <c r="D20" s="43"/>
      <c r="E20" s="43"/>
      <c r="F20" s="43"/>
      <c r="G20" s="43"/>
      <c r="H20" s="43"/>
      <c r="I20" s="128"/>
      <c r="J20" s="43"/>
      <c r="K20" s="46"/>
    </row>
    <row r="21" spans="2:11" s="1" customFormat="1" ht="14.45" customHeight="1">
      <c r="B21" s="42"/>
      <c r="C21" s="43"/>
      <c r="D21" s="38" t="s">
        <v>33</v>
      </c>
      <c r="E21" s="43"/>
      <c r="F21" s="43"/>
      <c r="G21" s="43"/>
      <c r="H21" s="43"/>
      <c r="I21" s="129" t="s">
        <v>28</v>
      </c>
      <c r="J21" s="36" t="str">
        <f>IF('Rekapitulace stavby'!AN13="Vyplň údaj","",IF('Rekapitulace stavby'!AN13="","",'Rekapitulace stavby'!AN13))</f>
        <v/>
      </c>
      <c r="K21" s="46"/>
    </row>
    <row r="22" spans="2:11" s="1" customFormat="1" ht="18" customHeight="1">
      <c r="B22" s="42"/>
      <c r="C22" s="43"/>
      <c r="D22" s="43"/>
      <c r="E22" s="36" t="str">
        <f>IF('Rekapitulace stavby'!E14="Vyplň údaj","",IF('Rekapitulace stavby'!E14="","",'Rekapitulace stavby'!E14))</f>
        <v/>
      </c>
      <c r="F22" s="43"/>
      <c r="G22" s="43"/>
      <c r="H22" s="43"/>
      <c r="I22" s="129" t="s">
        <v>31</v>
      </c>
      <c r="J22" s="36" t="str">
        <f>IF('Rekapitulace stavby'!AN14="Vyplň údaj","",IF('Rekapitulace stavby'!AN14="","",'Rekapitulace stavby'!AN14))</f>
        <v/>
      </c>
      <c r="K22" s="46"/>
    </row>
    <row r="23" spans="2:11" s="1" customFormat="1" ht="6.95" customHeight="1">
      <c r="B23" s="42"/>
      <c r="C23" s="43"/>
      <c r="D23" s="43"/>
      <c r="E23" s="43"/>
      <c r="F23" s="43"/>
      <c r="G23" s="43"/>
      <c r="H23" s="43"/>
      <c r="I23" s="128"/>
      <c r="J23" s="43"/>
      <c r="K23" s="46"/>
    </row>
    <row r="24" spans="2:11" s="1" customFormat="1" ht="14.45" customHeight="1">
      <c r="B24" s="42"/>
      <c r="C24" s="43"/>
      <c r="D24" s="38" t="s">
        <v>35</v>
      </c>
      <c r="E24" s="43"/>
      <c r="F24" s="43"/>
      <c r="G24" s="43"/>
      <c r="H24" s="43"/>
      <c r="I24" s="129" t="s">
        <v>28</v>
      </c>
      <c r="J24" s="36" t="s">
        <v>36</v>
      </c>
      <c r="K24" s="46"/>
    </row>
    <row r="25" spans="2:11" s="1" customFormat="1" ht="18" customHeight="1">
      <c r="B25" s="42"/>
      <c r="C25" s="43"/>
      <c r="D25" s="43"/>
      <c r="E25" s="36" t="s">
        <v>37</v>
      </c>
      <c r="F25" s="43"/>
      <c r="G25" s="43"/>
      <c r="H25" s="43"/>
      <c r="I25" s="129" t="s">
        <v>31</v>
      </c>
      <c r="J25" s="36" t="s">
        <v>21</v>
      </c>
      <c r="K25" s="46"/>
    </row>
    <row r="26" spans="2:11" s="1" customFormat="1" ht="6.95" customHeight="1">
      <c r="B26" s="42"/>
      <c r="C26" s="43"/>
      <c r="D26" s="43"/>
      <c r="E26" s="43"/>
      <c r="F26" s="43"/>
      <c r="G26" s="43"/>
      <c r="H26" s="43"/>
      <c r="I26" s="128"/>
      <c r="J26" s="43"/>
      <c r="K26" s="46"/>
    </row>
    <row r="27" spans="2:11" s="1" customFormat="1" ht="14.45" customHeight="1">
      <c r="B27" s="42"/>
      <c r="C27" s="43"/>
      <c r="D27" s="38" t="s">
        <v>39</v>
      </c>
      <c r="E27" s="43"/>
      <c r="F27" s="43"/>
      <c r="G27" s="43"/>
      <c r="H27" s="43"/>
      <c r="I27" s="128"/>
      <c r="J27" s="43"/>
      <c r="K27" s="46"/>
    </row>
    <row r="28" spans="2:11" s="7" customFormat="1" ht="16.5" customHeight="1">
      <c r="B28" s="131"/>
      <c r="C28" s="132"/>
      <c r="D28" s="132"/>
      <c r="E28" s="395" t="s">
        <v>21</v>
      </c>
      <c r="F28" s="395"/>
      <c r="G28" s="395"/>
      <c r="H28" s="395"/>
      <c r="I28" s="133"/>
      <c r="J28" s="132"/>
      <c r="K28" s="134"/>
    </row>
    <row r="29" spans="2:11" s="1" customFormat="1" ht="6.95" customHeight="1">
      <c r="B29" s="42"/>
      <c r="C29" s="43"/>
      <c r="D29" s="43"/>
      <c r="E29" s="43"/>
      <c r="F29" s="43"/>
      <c r="G29" s="43"/>
      <c r="H29" s="43"/>
      <c r="I29" s="128"/>
      <c r="J29" s="43"/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25.35" customHeight="1">
      <c r="B31" s="42"/>
      <c r="C31" s="43"/>
      <c r="D31" s="137" t="s">
        <v>41</v>
      </c>
      <c r="E31" s="43"/>
      <c r="F31" s="43"/>
      <c r="G31" s="43"/>
      <c r="H31" s="43"/>
      <c r="I31" s="128"/>
      <c r="J31" s="138">
        <f>ROUND(J90,2)</f>
        <v>0</v>
      </c>
      <c r="K31" s="46"/>
    </row>
    <row r="32" spans="2:11" s="1" customFormat="1" ht="6.95" customHeight="1">
      <c r="B32" s="42"/>
      <c r="C32" s="43"/>
      <c r="D32" s="86"/>
      <c r="E32" s="86"/>
      <c r="F32" s="86"/>
      <c r="G32" s="86"/>
      <c r="H32" s="86"/>
      <c r="I32" s="135"/>
      <c r="J32" s="86"/>
      <c r="K32" s="136"/>
    </row>
    <row r="33" spans="2:11" s="1" customFormat="1" ht="14.45" customHeight="1">
      <c r="B33" s="42"/>
      <c r="C33" s="43"/>
      <c r="D33" s="43"/>
      <c r="E33" s="43"/>
      <c r="F33" s="47" t="s">
        <v>43</v>
      </c>
      <c r="G33" s="43"/>
      <c r="H33" s="43"/>
      <c r="I33" s="139" t="s">
        <v>42</v>
      </c>
      <c r="J33" s="47" t="s">
        <v>44</v>
      </c>
      <c r="K33" s="46"/>
    </row>
    <row r="34" spans="2:11" s="1" customFormat="1" ht="14.45" customHeight="1">
      <c r="B34" s="42"/>
      <c r="C34" s="43"/>
      <c r="D34" s="50" t="s">
        <v>45</v>
      </c>
      <c r="E34" s="50" t="s">
        <v>46</v>
      </c>
      <c r="F34" s="140">
        <f>ROUND(SUM(BE90:BE121), 2)</f>
        <v>0</v>
      </c>
      <c r="G34" s="43"/>
      <c r="H34" s="43"/>
      <c r="I34" s="141">
        <v>0.21</v>
      </c>
      <c r="J34" s="140">
        <f>ROUND(ROUND((SUM(BE90:BE121)), 2)*I34, 2)</f>
        <v>0</v>
      </c>
      <c r="K34" s="46"/>
    </row>
    <row r="35" spans="2:11" s="1" customFormat="1" ht="14.45" customHeight="1">
      <c r="B35" s="42"/>
      <c r="C35" s="43"/>
      <c r="D35" s="43"/>
      <c r="E35" s="50" t="s">
        <v>47</v>
      </c>
      <c r="F35" s="140">
        <f>ROUND(SUM(BF90:BF121), 2)</f>
        <v>0</v>
      </c>
      <c r="G35" s="43"/>
      <c r="H35" s="43"/>
      <c r="I35" s="141">
        <v>0.15</v>
      </c>
      <c r="J35" s="140">
        <f>ROUND(ROUND((SUM(BF90:BF121)), 2)*I35, 2)</f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48</v>
      </c>
      <c r="F36" s="140">
        <f>ROUND(SUM(BG90:BG121), 2)</f>
        <v>0</v>
      </c>
      <c r="G36" s="43"/>
      <c r="H36" s="43"/>
      <c r="I36" s="141">
        <v>0.21</v>
      </c>
      <c r="J36" s="140">
        <v>0</v>
      </c>
      <c r="K36" s="46"/>
    </row>
    <row r="37" spans="2:11" s="1" customFormat="1" ht="14.45" hidden="1" customHeight="1">
      <c r="B37" s="42"/>
      <c r="C37" s="43"/>
      <c r="D37" s="43"/>
      <c r="E37" s="50" t="s">
        <v>49</v>
      </c>
      <c r="F37" s="140">
        <f>ROUND(SUM(BH90:BH121), 2)</f>
        <v>0</v>
      </c>
      <c r="G37" s="43"/>
      <c r="H37" s="43"/>
      <c r="I37" s="141">
        <v>0.15</v>
      </c>
      <c r="J37" s="140">
        <v>0</v>
      </c>
      <c r="K37" s="46"/>
    </row>
    <row r="38" spans="2:11" s="1" customFormat="1" ht="14.45" hidden="1" customHeight="1">
      <c r="B38" s="42"/>
      <c r="C38" s="43"/>
      <c r="D38" s="43"/>
      <c r="E38" s="50" t="s">
        <v>50</v>
      </c>
      <c r="F38" s="140">
        <f>ROUND(SUM(BI90:BI121), 2)</f>
        <v>0</v>
      </c>
      <c r="G38" s="43"/>
      <c r="H38" s="43"/>
      <c r="I38" s="141">
        <v>0</v>
      </c>
      <c r="J38" s="140">
        <v>0</v>
      </c>
      <c r="K38" s="46"/>
    </row>
    <row r="39" spans="2:11" s="1" customFormat="1" ht="6.95" customHeight="1">
      <c r="B39" s="42"/>
      <c r="C39" s="43"/>
      <c r="D39" s="43"/>
      <c r="E39" s="43"/>
      <c r="F39" s="43"/>
      <c r="G39" s="43"/>
      <c r="H39" s="43"/>
      <c r="I39" s="128"/>
      <c r="J39" s="43"/>
      <c r="K39" s="46"/>
    </row>
    <row r="40" spans="2:11" s="1" customFormat="1" ht="25.35" customHeight="1">
      <c r="B40" s="42"/>
      <c r="C40" s="142"/>
      <c r="D40" s="143" t="s">
        <v>51</v>
      </c>
      <c r="E40" s="80"/>
      <c r="F40" s="80"/>
      <c r="G40" s="144" t="s">
        <v>52</v>
      </c>
      <c r="H40" s="145" t="s">
        <v>53</v>
      </c>
      <c r="I40" s="146"/>
      <c r="J40" s="147">
        <f>SUM(J31:J38)</f>
        <v>0</v>
      </c>
      <c r="K40" s="148"/>
    </row>
    <row r="41" spans="2:11" s="1" customFormat="1" ht="14.45" customHeight="1">
      <c r="B41" s="57"/>
      <c r="C41" s="58"/>
      <c r="D41" s="58"/>
      <c r="E41" s="58"/>
      <c r="F41" s="58"/>
      <c r="G41" s="58"/>
      <c r="H41" s="58"/>
      <c r="I41" s="149"/>
      <c r="J41" s="58"/>
      <c r="K41" s="59"/>
    </row>
    <row r="45" spans="2:11" s="1" customFormat="1" ht="6.95" customHeight="1">
      <c r="B45" s="150"/>
      <c r="C45" s="151"/>
      <c r="D45" s="151"/>
      <c r="E45" s="151"/>
      <c r="F45" s="151"/>
      <c r="G45" s="151"/>
      <c r="H45" s="151"/>
      <c r="I45" s="152"/>
      <c r="J45" s="151"/>
      <c r="K45" s="153"/>
    </row>
    <row r="46" spans="2:11" s="1" customFormat="1" ht="36.950000000000003" customHeight="1">
      <c r="B46" s="42"/>
      <c r="C46" s="31" t="s">
        <v>124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6.95" customHeight="1">
      <c r="B47" s="42"/>
      <c r="C47" s="43"/>
      <c r="D47" s="43"/>
      <c r="E47" s="43"/>
      <c r="F47" s="43"/>
      <c r="G47" s="43"/>
      <c r="H47" s="43"/>
      <c r="I47" s="128"/>
      <c r="J47" s="43"/>
      <c r="K47" s="46"/>
    </row>
    <row r="48" spans="2:11" s="1" customFormat="1" ht="14.45" customHeight="1">
      <c r="B48" s="42"/>
      <c r="C48" s="38" t="s">
        <v>18</v>
      </c>
      <c r="D48" s="43"/>
      <c r="E48" s="43"/>
      <c r="F48" s="43"/>
      <c r="G48" s="43"/>
      <c r="H48" s="43"/>
      <c r="I48" s="128"/>
      <c r="J48" s="43"/>
      <c r="K48" s="46"/>
    </row>
    <row r="49" spans="2:47" s="1" customFormat="1" ht="16.5" customHeight="1">
      <c r="B49" s="42"/>
      <c r="C49" s="43"/>
      <c r="D49" s="43"/>
      <c r="E49" s="405" t="str">
        <f>E7</f>
        <v>Rekonstrukce chodníků na ul. Dukelská, Šenov u Nového Jičína</v>
      </c>
      <c r="F49" s="406"/>
      <c r="G49" s="406"/>
      <c r="H49" s="406"/>
      <c r="I49" s="128"/>
      <c r="J49" s="43"/>
      <c r="K49" s="46"/>
    </row>
    <row r="50" spans="2:47" ht="15">
      <c r="B50" s="29"/>
      <c r="C50" s="38" t="s">
        <v>118</v>
      </c>
      <c r="D50" s="30"/>
      <c r="E50" s="30"/>
      <c r="F50" s="30"/>
      <c r="G50" s="30"/>
      <c r="H50" s="30"/>
      <c r="I50" s="127"/>
      <c r="J50" s="30"/>
      <c r="K50" s="32"/>
    </row>
    <row r="51" spans="2:47" ht="16.5" customHeight="1">
      <c r="B51" s="29"/>
      <c r="C51" s="30"/>
      <c r="D51" s="30"/>
      <c r="E51" s="405" t="s">
        <v>119</v>
      </c>
      <c r="F51" s="391"/>
      <c r="G51" s="391"/>
      <c r="H51" s="391"/>
      <c r="I51" s="127"/>
      <c r="J51" s="30"/>
      <c r="K51" s="32"/>
    </row>
    <row r="52" spans="2:47" ht="15">
      <c r="B52" s="29"/>
      <c r="C52" s="38" t="s">
        <v>120</v>
      </c>
      <c r="D52" s="30"/>
      <c r="E52" s="30"/>
      <c r="F52" s="30"/>
      <c r="G52" s="30"/>
      <c r="H52" s="30"/>
      <c r="I52" s="127"/>
      <c r="J52" s="30"/>
      <c r="K52" s="32"/>
    </row>
    <row r="53" spans="2:47" s="1" customFormat="1" ht="16.5" customHeight="1">
      <c r="B53" s="42"/>
      <c r="C53" s="43"/>
      <c r="D53" s="43"/>
      <c r="E53" s="376" t="s">
        <v>567</v>
      </c>
      <c r="F53" s="407"/>
      <c r="G53" s="407"/>
      <c r="H53" s="407"/>
      <c r="I53" s="128"/>
      <c r="J53" s="43"/>
      <c r="K53" s="46"/>
    </row>
    <row r="54" spans="2:47" s="1" customFormat="1" ht="14.45" customHeight="1">
      <c r="B54" s="42"/>
      <c r="C54" s="38" t="s">
        <v>122</v>
      </c>
      <c r="D54" s="43"/>
      <c r="E54" s="43"/>
      <c r="F54" s="43"/>
      <c r="G54" s="43"/>
      <c r="H54" s="43"/>
      <c r="I54" s="128"/>
      <c r="J54" s="43"/>
      <c r="K54" s="46"/>
    </row>
    <row r="55" spans="2:47" s="1" customFormat="1" ht="17.25" customHeight="1">
      <c r="B55" s="42"/>
      <c r="C55" s="43"/>
      <c r="D55" s="43"/>
      <c r="E55" s="408" t="str">
        <f>E13</f>
        <v>SO 05 - Dopravní značení</v>
      </c>
      <c r="F55" s="407"/>
      <c r="G55" s="407"/>
      <c r="H55" s="407"/>
      <c r="I55" s="128"/>
      <c r="J55" s="43"/>
      <c r="K55" s="46"/>
    </row>
    <row r="56" spans="2:47" s="1" customFormat="1" ht="6.95" customHeight="1">
      <c r="B56" s="42"/>
      <c r="C56" s="43"/>
      <c r="D56" s="43"/>
      <c r="E56" s="43"/>
      <c r="F56" s="43"/>
      <c r="G56" s="43"/>
      <c r="H56" s="43"/>
      <c r="I56" s="128"/>
      <c r="J56" s="43"/>
      <c r="K56" s="46"/>
    </row>
    <row r="57" spans="2:47" s="1" customFormat="1" ht="18" customHeight="1">
      <c r="B57" s="42"/>
      <c r="C57" s="38" t="s">
        <v>23</v>
      </c>
      <c r="D57" s="43"/>
      <c r="E57" s="43"/>
      <c r="F57" s="36" t="str">
        <f>F16</f>
        <v>Šenov u Nového Jičína</v>
      </c>
      <c r="G57" s="43"/>
      <c r="H57" s="43"/>
      <c r="I57" s="129" t="s">
        <v>25</v>
      </c>
      <c r="J57" s="130" t="str">
        <f>IF(J16="","",J16)</f>
        <v>28. 2. 2018</v>
      </c>
      <c r="K57" s="46"/>
    </row>
    <row r="58" spans="2:47" s="1" customFormat="1" ht="6.95" customHeight="1">
      <c r="B58" s="42"/>
      <c r="C58" s="43"/>
      <c r="D58" s="43"/>
      <c r="E58" s="43"/>
      <c r="F58" s="43"/>
      <c r="G58" s="43"/>
      <c r="H58" s="43"/>
      <c r="I58" s="128"/>
      <c r="J58" s="43"/>
      <c r="K58" s="46"/>
    </row>
    <row r="59" spans="2:47" s="1" customFormat="1" ht="15">
      <c r="B59" s="42"/>
      <c r="C59" s="38" t="s">
        <v>27</v>
      </c>
      <c r="D59" s="43"/>
      <c r="E59" s="43"/>
      <c r="F59" s="36" t="str">
        <f>E19</f>
        <v>Obec Šenov u Nového Jičína</v>
      </c>
      <c r="G59" s="43"/>
      <c r="H59" s="43"/>
      <c r="I59" s="129" t="s">
        <v>35</v>
      </c>
      <c r="J59" s="395" t="str">
        <f>E25</f>
        <v>Ing. Marek Milich</v>
      </c>
      <c r="K59" s="46"/>
    </row>
    <row r="60" spans="2:47" s="1" customFormat="1" ht="14.45" customHeight="1">
      <c r="B60" s="42"/>
      <c r="C60" s="38" t="s">
        <v>33</v>
      </c>
      <c r="D60" s="43"/>
      <c r="E60" s="43"/>
      <c r="F60" s="36" t="str">
        <f>IF(E22="","",E22)</f>
        <v/>
      </c>
      <c r="G60" s="43"/>
      <c r="H60" s="43"/>
      <c r="I60" s="128"/>
      <c r="J60" s="409"/>
      <c r="K60" s="46"/>
    </row>
    <row r="61" spans="2:47" s="1" customFormat="1" ht="10.35" customHeight="1">
      <c r="B61" s="42"/>
      <c r="C61" s="43"/>
      <c r="D61" s="43"/>
      <c r="E61" s="43"/>
      <c r="F61" s="43"/>
      <c r="G61" s="43"/>
      <c r="H61" s="43"/>
      <c r="I61" s="128"/>
      <c r="J61" s="43"/>
      <c r="K61" s="46"/>
    </row>
    <row r="62" spans="2:47" s="1" customFormat="1" ht="29.25" customHeight="1">
      <c r="B62" s="42"/>
      <c r="C62" s="154" t="s">
        <v>125</v>
      </c>
      <c r="D62" s="142"/>
      <c r="E62" s="142"/>
      <c r="F62" s="142"/>
      <c r="G62" s="142"/>
      <c r="H62" s="142"/>
      <c r="I62" s="155"/>
      <c r="J62" s="156" t="s">
        <v>126</v>
      </c>
      <c r="K62" s="157"/>
    </row>
    <row r="63" spans="2:47" s="1" customFormat="1" ht="10.35" customHeight="1">
      <c r="B63" s="42"/>
      <c r="C63" s="43"/>
      <c r="D63" s="43"/>
      <c r="E63" s="43"/>
      <c r="F63" s="43"/>
      <c r="G63" s="43"/>
      <c r="H63" s="43"/>
      <c r="I63" s="128"/>
      <c r="J63" s="43"/>
      <c r="K63" s="46"/>
    </row>
    <row r="64" spans="2:47" s="1" customFormat="1" ht="29.25" customHeight="1">
      <c r="B64" s="42"/>
      <c r="C64" s="158" t="s">
        <v>127</v>
      </c>
      <c r="D64" s="43"/>
      <c r="E64" s="43"/>
      <c r="F64" s="43"/>
      <c r="G64" s="43"/>
      <c r="H64" s="43"/>
      <c r="I64" s="128"/>
      <c r="J64" s="138">
        <f>J90</f>
        <v>0</v>
      </c>
      <c r="K64" s="46"/>
      <c r="AU64" s="25" t="s">
        <v>128</v>
      </c>
    </row>
    <row r="65" spans="2:12" s="8" customFormat="1" ht="24.95" customHeight="1">
      <c r="B65" s="159"/>
      <c r="C65" s="160"/>
      <c r="D65" s="161" t="s">
        <v>129</v>
      </c>
      <c r="E65" s="162"/>
      <c r="F65" s="162"/>
      <c r="G65" s="162"/>
      <c r="H65" s="162"/>
      <c r="I65" s="163"/>
      <c r="J65" s="164">
        <f>J91</f>
        <v>0</v>
      </c>
      <c r="K65" s="165"/>
    </row>
    <row r="66" spans="2:12" s="9" customFormat="1" ht="19.899999999999999" customHeight="1">
      <c r="B66" s="166"/>
      <c r="C66" s="167"/>
      <c r="D66" s="168" t="s">
        <v>133</v>
      </c>
      <c r="E66" s="169"/>
      <c r="F66" s="169"/>
      <c r="G66" s="169"/>
      <c r="H66" s="169"/>
      <c r="I66" s="170"/>
      <c r="J66" s="171">
        <f>J92</f>
        <v>0</v>
      </c>
      <c r="K66" s="172"/>
    </row>
    <row r="67" spans="2:12" s="1" customFormat="1" ht="21.75" customHeight="1">
      <c r="B67" s="42"/>
      <c r="C67" s="43"/>
      <c r="D67" s="43"/>
      <c r="E67" s="43"/>
      <c r="F67" s="43"/>
      <c r="G67" s="43"/>
      <c r="H67" s="43"/>
      <c r="I67" s="128"/>
      <c r="J67" s="43"/>
      <c r="K67" s="46"/>
    </row>
    <row r="68" spans="2:12" s="1" customFormat="1" ht="6.95" customHeight="1">
      <c r="B68" s="57"/>
      <c r="C68" s="58"/>
      <c r="D68" s="58"/>
      <c r="E68" s="58"/>
      <c r="F68" s="58"/>
      <c r="G68" s="58"/>
      <c r="H68" s="58"/>
      <c r="I68" s="149"/>
      <c r="J68" s="58"/>
      <c r="K68" s="59"/>
    </row>
    <row r="72" spans="2:12" s="1" customFormat="1" ht="6.95" customHeight="1">
      <c r="B72" s="60"/>
      <c r="C72" s="61"/>
      <c r="D72" s="61"/>
      <c r="E72" s="61"/>
      <c r="F72" s="61"/>
      <c r="G72" s="61"/>
      <c r="H72" s="61"/>
      <c r="I72" s="152"/>
      <c r="J72" s="61"/>
      <c r="K72" s="61"/>
      <c r="L72" s="62"/>
    </row>
    <row r="73" spans="2:12" s="1" customFormat="1" ht="36.950000000000003" customHeight="1">
      <c r="B73" s="42"/>
      <c r="C73" s="63" t="s">
        <v>138</v>
      </c>
      <c r="D73" s="64"/>
      <c r="E73" s="64"/>
      <c r="F73" s="64"/>
      <c r="G73" s="64"/>
      <c r="H73" s="64"/>
      <c r="I73" s="173"/>
      <c r="J73" s="64"/>
      <c r="K73" s="64"/>
      <c r="L73" s="62"/>
    </row>
    <row r="74" spans="2:12" s="1" customFormat="1" ht="6.95" customHeight="1">
      <c r="B74" s="42"/>
      <c r="C74" s="64"/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14.45" customHeight="1">
      <c r="B75" s="42"/>
      <c r="C75" s="66" t="s">
        <v>18</v>
      </c>
      <c r="D75" s="64"/>
      <c r="E75" s="64"/>
      <c r="F75" s="64"/>
      <c r="G75" s="64"/>
      <c r="H75" s="64"/>
      <c r="I75" s="173"/>
      <c r="J75" s="64"/>
      <c r="K75" s="64"/>
      <c r="L75" s="62"/>
    </row>
    <row r="76" spans="2:12" s="1" customFormat="1" ht="16.5" customHeight="1">
      <c r="B76" s="42"/>
      <c r="C76" s="64"/>
      <c r="D76" s="64"/>
      <c r="E76" s="399" t="str">
        <f>E7</f>
        <v>Rekonstrukce chodníků na ul. Dukelská, Šenov u Nového Jičína</v>
      </c>
      <c r="F76" s="400"/>
      <c r="G76" s="400"/>
      <c r="H76" s="400"/>
      <c r="I76" s="173"/>
      <c r="J76" s="64"/>
      <c r="K76" s="64"/>
      <c r="L76" s="62"/>
    </row>
    <row r="77" spans="2:12" ht="15">
      <c r="B77" s="29"/>
      <c r="C77" s="66" t="s">
        <v>118</v>
      </c>
      <c r="D77" s="174"/>
      <c r="E77" s="174"/>
      <c r="F77" s="174"/>
      <c r="G77" s="174"/>
      <c r="H77" s="174"/>
      <c r="J77" s="174"/>
      <c r="K77" s="174"/>
      <c r="L77" s="175"/>
    </row>
    <row r="78" spans="2:12" ht="16.5" customHeight="1">
      <c r="B78" s="29"/>
      <c r="C78" s="174"/>
      <c r="D78" s="174"/>
      <c r="E78" s="399" t="s">
        <v>119</v>
      </c>
      <c r="F78" s="403"/>
      <c r="G78" s="403"/>
      <c r="H78" s="403"/>
      <c r="J78" s="174"/>
      <c r="K78" s="174"/>
      <c r="L78" s="175"/>
    </row>
    <row r="79" spans="2:12" ht="15">
      <c r="B79" s="29"/>
      <c r="C79" s="66" t="s">
        <v>120</v>
      </c>
      <c r="D79" s="174"/>
      <c r="E79" s="174"/>
      <c r="F79" s="174"/>
      <c r="G79" s="174"/>
      <c r="H79" s="174"/>
      <c r="J79" s="174"/>
      <c r="K79" s="174"/>
      <c r="L79" s="175"/>
    </row>
    <row r="80" spans="2:12" s="1" customFormat="1" ht="16.5" customHeight="1">
      <c r="B80" s="42"/>
      <c r="C80" s="64"/>
      <c r="D80" s="64"/>
      <c r="E80" s="401" t="s">
        <v>567</v>
      </c>
      <c r="F80" s="402"/>
      <c r="G80" s="402"/>
      <c r="H80" s="402"/>
      <c r="I80" s="173"/>
      <c r="J80" s="64"/>
      <c r="K80" s="64"/>
      <c r="L80" s="62"/>
    </row>
    <row r="81" spans="2:65" s="1" customFormat="1" ht="14.45" customHeight="1">
      <c r="B81" s="42"/>
      <c r="C81" s="66" t="s">
        <v>122</v>
      </c>
      <c r="D81" s="64"/>
      <c r="E81" s="64"/>
      <c r="F81" s="64"/>
      <c r="G81" s="64"/>
      <c r="H81" s="64"/>
      <c r="I81" s="173"/>
      <c r="J81" s="64"/>
      <c r="K81" s="64"/>
      <c r="L81" s="62"/>
    </row>
    <row r="82" spans="2:65" s="1" customFormat="1" ht="17.25" customHeight="1">
      <c r="B82" s="42"/>
      <c r="C82" s="64"/>
      <c r="D82" s="64"/>
      <c r="E82" s="367" t="str">
        <f>E13</f>
        <v>SO 05 - Dopravní značení</v>
      </c>
      <c r="F82" s="402"/>
      <c r="G82" s="402"/>
      <c r="H82" s="402"/>
      <c r="I82" s="173"/>
      <c r="J82" s="64"/>
      <c r="K82" s="64"/>
      <c r="L82" s="62"/>
    </row>
    <row r="83" spans="2:65" s="1" customFormat="1" ht="6.95" customHeight="1">
      <c r="B83" s="42"/>
      <c r="C83" s="64"/>
      <c r="D83" s="64"/>
      <c r="E83" s="64"/>
      <c r="F83" s="64"/>
      <c r="G83" s="64"/>
      <c r="H83" s="64"/>
      <c r="I83" s="173"/>
      <c r="J83" s="64"/>
      <c r="K83" s="64"/>
      <c r="L83" s="62"/>
    </row>
    <row r="84" spans="2:65" s="1" customFormat="1" ht="18" customHeight="1">
      <c r="B84" s="42"/>
      <c r="C84" s="66" t="s">
        <v>23</v>
      </c>
      <c r="D84" s="64"/>
      <c r="E84" s="64"/>
      <c r="F84" s="176" t="str">
        <f>F16</f>
        <v>Šenov u Nového Jičína</v>
      </c>
      <c r="G84" s="64"/>
      <c r="H84" s="64"/>
      <c r="I84" s="177" t="s">
        <v>25</v>
      </c>
      <c r="J84" s="74" t="str">
        <f>IF(J16="","",J16)</f>
        <v>28. 2. 2018</v>
      </c>
      <c r="K84" s="64"/>
      <c r="L84" s="62"/>
    </row>
    <row r="85" spans="2:65" s="1" customFormat="1" ht="6.95" customHeight="1">
      <c r="B85" s="42"/>
      <c r="C85" s="64"/>
      <c r="D85" s="64"/>
      <c r="E85" s="64"/>
      <c r="F85" s="64"/>
      <c r="G85" s="64"/>
      <c r="H85" s="64"/>
      <c r="I85" s="173"/>
      <c r="J85" s="64"/>
      <c r="K85" s="64"/>
      <c r="L85" s="62"/>
    </row>
    <row r="86" spans="2:65" s="1" customFormat="1" ht="15">
      <c r="B86" s="42"/>
      <c r="C86" s="66" t="s">
        <v>27</v>
      </c>
      <c r="D86" s="64"/>
      <c r="E86" s="64"/>
      <c r="F86" s="176" t="str">
        <f>E19</f>
        <v>Obec Šenov u Nového Jičína</v>
      </c>
      <c r="G86" s="64"/>
      <c r="H86" s="64"/>
      <c r="I86" s="177" t="s">
        <v>35</v>
      </c>
      <c r="J86" s="176" t="str">
        <f>E25</f>
        <v>Ing. Marek Milich</v>
      </c>
      <c r="K86" s="64"/>
      <c r="L86" s="62"/>
    </row>
    <row r="87" spans="2:65" s="1" customFormat="1" ht="14.45" customHeight="1">
      <c r="B87" s="42"/>
      <c r="C87" s="66" t="s">
        <v>33</v>
      </c>
      <c r="D87" s="64"/>
      <c r="E87" s="64"/>
      <c r="F87" s="176" t="str">
        <f>IF(E22="","",E22)</f>
        <v/>
      </c>
      <c r="G87" s="64"/>
      <c r="H87" s="64"/>
      <c r="I87" s="173"/>
      <c r="J87" s="64"/>
      <c r="K87" s="64"/>
      <c r="L87" s="62"/>
    </row>
    <row r="88" spans="2:65" s="1" customFormat="1" ht="10.35" customHeight="1">
      <c r="B88" s="42"/>
      <c r="C88" s="64"/>
      <c r="D88" s="64"/>
      <c r="E88" s="64"/>
      <c r="F88" s="64"/>
      <c r="G88" s="64"/>
      <c r="H88" s="64"/>
      <c r="I88" s="173"/>
      <c r="J88" s="64"/>
      <c r="K88" s="64"/>
      <c r="L88" s="62"/>
    </row>
    <row r="89" spans="2:65" s="10" customFormat="1" ht="29.25" customHeight="1">
      <c r="B89" s="178"/>
      <c r="C89" s="179" t="s">
        <v>139</v>
      </c>
      <c r="D89" s="180" t="s">
        <v>60</v>
      </c>
      <c r="E89" s="180" t="s">
        <v>56</v>
      </c>
      <c r="F89" s="180" t="s">
        <v>140</v>
      </c>
      <c r="G89" s="180" t="s">
        <v>141</v>
      </c>
      <c r="H89" s="180" t="s">
        <v>142</v>
      </c>
      <c r="I89" s="181" t="s">
        <v>143</v>
      </c>
      <c r="J89" s="180" t="s">
        <v>126</v>
      </c>
      <c r="K89" s="182" t="s">
        <v>144</v>
      </c>
      <c r="L89" s="183"/>
      <c r="M89" s="82" t="s">
        <v>145</v>
      </c>
      <c r="N89" s="83" t="s">
        <v>45</v>
      </c>
      <c r="O89" s="83" t="s">
        <v>146</v>
      </c>
      <c r="P89" s="83" t="s">
        <v>147</v>
      </c>
      <c r="Q89" s="83" t="s">
        <v>148</v>
      </c>
      <c r="R89" s="83" t="s">
        <v>149</v>
      </c>
      <c r="S89" s="83" t="s">
        <v>150</v>
      </c>
      <c r="T89" s="84" t="s">
        <v>151</v>
      </c>
    </row>
    <row r="90" spans="2:65" s="1" customFormat="1" ht="29.25" customHeight="1">
      <c r="B90" s="42"/>
      <c r="C90" s="88" t="s">
        <v>127</v>
      </c>
      <c r="D90" s="64"/>
      <c r="E90" s="64"/>
      <c r="F90" s="64"/>
      <c r="G90" s="64"/>
      <c r="H90" s="64"/>
      <c r="I90" s="173"/>
      <c r="J90" s="184">
        <f>BK90</f>
        <v>0</v>
      </c>
      <c r="K90" s="64"/>
      <c r="L90" s="62"/>
      <c r="M90" s="85"/>
      <c r="N90" s="86"/>
      <c r="O90" s="86"/>
      <c r="P90" s="185">
        <f>P91</f>
        <v>0</v>
      </c>
      <c r="Q90" s="86"/>
      <c r="R90" s="185">
        <f>R91</f>
        <v>0.13906499999999999</v>
      </c>
      <c r="S90" s="86"/>
      <c r="T90" s="186">
        <f>T91</f>
        <v>0</v>
      </c>
      <c r="AT90" s="25" t="s">
        <v>74</v>
      </c>
      <c r="AU90" s="25" t="s">
        <v>128</v>
      </c>
      <c r="BK90" s="187">
        <f>BK91</f>
        <v>0</v>
      </c>
    </row>
    <row r="91" spans="2:65" s="11" customFormat="1" ht="37.35" customHeight="1">
      <c r="B91" s="188"/>
      <c r="C91" s="189"/>
      <c r="D91" s="190" t="s">
        <v>74</v>
      </c>
      <c r="E91" s="191" t="s">
        <v>152</v>
      </c>
      <c r="F91" s="191" t="s">
        <v>153</v>
      </c>
      <c r="G91" s="189"/>
      <c r="H91" s="189"/>
      <c r="I91" s="192"/>
      <c r="J91" s="193">
        <f>BK91</f>
        <v>0</v>
      </c>
      <c r="K91" s="189"/>
      <c r="L91" s="194"/>
      <c r="M91" s="195"/>
      <c r="N91" s="196"/>
      <c r="O91" s="196"/>
      <c r="P91" s="197">
        <f>P92</f>
        <v>0</v>
      </c>
      <c r="Q91" s="196"/>
      <c r="R91" s="197">
        <f>R92</f>
        <v>0.13906499999999999</v>
      </c>
      <c r="S91" s="196"/>
      <c r="T91" s="198">
        <f>T92</f>
        <v>0</v>
      </c>
      <c r="AR91" s="199" t="s">
        <v>79</v>
      </c>
      <c r="AT91" s="200" t="s">
        <v>74</v>
      </c>
      <c r="AU91" s="200" t="s">
        <v>75</v>
      </c>
      <c r="AY91" s="199" t="s">
        <v>154</v>
      </c>
      <c r="BK91" s="201">
        <f>BK92</f>
        <v>0</v>
      </c>
    </row>
    <row r="92" spans="2:65" s="11" customFormat="1" ht="19.899999999999999" customHeight="1">
      <c r="B92" s="188"/>
      <c r="C92" s="189"/>
      <c r="D92" s="190" t="s">
        <v>74</v>
      </c>
      <c r="E92" s="202" t="s">
        <v>208</v>
      </c>
      <c r="F92" s="202" t="s">
        <v>317</v>
      </c>
      <c r="G92" s="189"/>
      <c r="H92" s="189"/>
      <c r="I92" s="192"/>
      <c r="J92" s="203">
        <f>BK92</f>
        <v>0</v>
      </c>
      <c r="K92" s="189"/>
      <c r="L92" s="194"/>
      <c r="M92" s="195"/>
      <c r="N92" s="196"/>
      <c r="O92" s="196"/>
      <c r="P92" s="197">
        <f>SUM(P93:P121)</f>
        <v>0</v>
      </c>
      <c r="Q92" s="196"/>
      <c r="R92" s="197">
        <f>SUM(R93:R121)</f>
        <v>0.13906499999999999</v>
      </c>
      <c r="S92" s="196"/>
      <c r="T92" s="198">
        <f>SUM(T93:T121)</f>
        <v>0</v>
      </c>
      <c r="AR92" s="199" t="s">
        <v>79</v>
      </c>
      <c r="AT92" s="200" t="s">
        <v>74</v>
      </c>
      <c r="AU92" s="200" t="s">
        <v>79</v>
      </c>
      <c r="AY92" s="199" t="s">
        <v>154</v>
      </c>
      <c r="BK92" s="201">
        <f>SUM(BK93:BK121)</f>
        <v>0</v>
      </c>
    </row>
    <row r="93" spans="2:65" s="1" customFormat="1" ht="25.5" customHeight="1">
      <c r="B93" s="42"/>
      <c r="C93" s="204" t="s">
        <v>79</v>
      </c>
      <c r="D93" s="204" t="s">
        <v>156</v>
      </c>
      <c r="E93" s="205" t="s">
        <v>569</v>
      </c>
      <c r="F93" s="206" t="s">
        <v>570</v>
      </c>
      <c r="G93" s="207" t="s">
        <v>325</v>
      </c>
      <c r="H93" s="208">
        <v>22</v>
      </c>
      <c r="I93" s="209"/>
      <c r="J93" s="210">
        <f>ROUND(I93*H93,2)</f>
        <v>0</v>
      </c>
      <c r="K93" s="206" t="s">
        <v>160</v>
      </c>
      <c r="L93" s="62"/>
      <c r="M93" s="211" t="s">
        <v>21</v>
      </c>
      <c r="N93" s="212" t="s">
        <v>46</v>
      </c>
      <c r="O93" s="43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AR93" s="25" t="s">
        <v>161</v>
      </c>
      <c r="AT93" s="25" t="s">
        <v>156</v>
      </c>
      <c r="AU93" s="25" t="s">
        <v>83</v>
      </c>
      <c r="AY93" s="25" t="s">
        <v>154</v>
      </c>
      <c r="BE93" s="215">
        <f>IF(N93="základní",J93,0)</f>
        <v>0</v>
      </c>
      <c r="BF93" s="215">
        <f>IF(N93="snížená",J93,0)</f>
        <v>0</v>
      </c>
      <c r="BG93" s="215">
        <f>IF(N93="zákl. přenesená",J93,0)</f>
        <v>0</v>
      </c>
      <c r="BH93" s="215">
        <f>IF(N93="sníž. přenesená",J93,0)</f>
        <v>0</v>
      </c>
      <c r="BI93" s="215">
        <f>IF(N93="nulová",J93,0)</f>
        <v>0</v>
      </c>
      <c r="BJ93" s="25" t="s">
        <v>79</v>
      </c>
      <c r="BK93" s="215">
        <f>ROUND(I93*H93,2)</f>
        <v>0</v>
      </c>
      <c r="BL93" s="25" t="s">
        <v>161</v>
      </c>
      <c r="BM93" s="25" t="s">
        <v>571</v>
      </c>
    </row>
    <row r="94" spans="2:65" s="12" customFormat="1">
      <c r="B94" s="216"/>
      <c r="C94" s="217"/>
      <c r="D94" s="218" t="s">
        <v>163</v>
      </c>
      <c r="E94" s="219" t="s">
        <v>21</v>
      </c>
      <c r="F94" s="220" t="s">
        <v>572</v>
      </c>
      <c r="G94" s="217"/>
      <c r="H94" s="219" t="s">
        <v>21</v>
      </c>
      <c r="I94" s="221"/>
      <c r="J94" s="217"/>
      <c r="K94" s="217"/>
      <c r="L94" s="222"/>
      <c r="M94" s="223"/>
      <c r="N94" s="224"/>
      <c r="O94" s="224"/>
      <c r="P94" s="224"/>
      <c r="Q94" s="224"/>
      <c r="R94" s="224"/>
      <c r="S94" s="224"/>
      <c r="T94" s="225"/>
      <c r="AT94" s="226" t="s">
        <v>163</v>
      </c>
      <c r="AU94" s="226" t="s">
        <v>83</v>
      </c>
      <c r="AV94" s="12" t="s">
        <v>79</v>
      </c>
      <c r="AW94" s="12" t="s">
        <v>38</v>
      </c>
      <c r="AX94" s="12" t="s">
        <v>75</v>
      </c>
      <c r="AY94" s="226" t="s">
        <v>154</v>
      </c>
    </row>
    <row r="95" spans="2:65" s="13" customFormat="1">
      <c r="B95" s="227"/>
      <c r="C95" s="228"/>
      <c r="D95" s="218" t="s">
        <v>163</v>
      </c>
      <c r="E95" s="229" t="s">
        <v>21</v>
      </c>
      <c r="F95" s="230" t="s">
        <v>278</v>
      </c>
      <c r="G95" s="228"/>
      <c r="H95" s="231">
        <v>22</v>
      </c>
      <c r="I95" s="232"/>
      <c r="J95" s="228"/>
      <c r="K95" s="228"/>
      <c r="L95" s="233"/>
      <c r="M95" s="234"/>
      <c r="N95" s="235"/>
      <c r="O95" s="235"/>
      <c r="P95" s="235"/>
      <c r="Q95" s="235"/>
      <c r="R95" s="235"/>
      <c r="S95" s="235"/>
      <c r="T95" s="236"/>
      <c r="AT95" s="237" t="s">
        <v>163</v>
      </c>
      <c r="AU95" s="237" t="s">
        <v>83</v>
      </c>
      <c r="AV95" s="13" t="s">
        <v>83</v>
      </c>
      <c r="AW95" s="13" t="s">
        <v>38</v>
      </c>
      <c r="AX95" s="13" t="s">
        <v>79</v>
      </c>
      <c r="AY95" s="237" t="s">
        <v>154</v>
      </c>
    </row>
    <row r="96" spans="2:65" s="1" customFormat="1" ht="25.5" customHeight="1">
      <c r="B96" s="42"/>
      <c r="C96" s="204" t="s">
        <v>83</v>
      </c>
      <c r="D96" s="204" t="s">
        <v>156</v>
      </c>
      <c r="E96" s="205" t="s">
        <v>573</v>
      </c>
      <c r="F96" s="206" t="s">
        <v>574</v>
      </c>
      <c r="G96" s="207" t="s">
        <v>325</v>
      </c>
      <c r="H96" s="208">
        <v>462</v>
      </c>
      <c r="I96" s="209"/>
      <c r="J96" s="210">
        <f>ROUND(I96*H96,2)</f>
        <v>0</v>
      </c>
      <c r="K96" s="206" t="s">
        <v>160</v>
      </c>
      <c r="L96" s="62"/>
      <c r="M96" s="211" t="s">
        <v>21</v>
      </c>
      <c r="N96" s="212" t="s">
        <v>46</v>
      </c>
      <c r="O96" s="43"/>
      <c r="P96" s="213">
        <f>O96*H96</f>
        <v>0</v>
      </c>
      <c r="Q96" s="213">
        <v>0</v>
      </c>
      <c r="R96" s="213">
        <f>Q96*H96</f>
        <v>0</v>
      </c>
      <c r="S96" s="213">
        <v>0</v>
      </c>
      <c r="T96" s="214">
        <f>S96*H96</f>
        <v>0</v>
      </c>
      <c r="AR96" s="25" t="s">
        <v>161</v>
      </c>
      <c r="AT96" s="25" t="s">
        <v>156</v>
      </c>
      <c r="AU96" s="25" t="s">
        <v>83</v>
      </c>
      <c r="AY96" s="25" t="s">
        <v>154</v>
      </c>
      <c r="BE96" s="215">
        <f>IF(N96="základní",J96,0)</f>
        <v>0</v>
      </c>
      <c r="BF96" s="215">
        <f>IF(N96="snížená",J96,0)</f>
        <v>0</v>
      </c>
      <c r="BG96" s="215">
        <f>IF(N96="zákl. přenesená",J96,0)</f>
        <v>0</v>
      </c>
      <c r="BH96" s="215">
        <f>IF(N96="sníž. přenesená",J96,0)</f>
        <v>0</v>
      </c>
      <c r="BI96" s="215">
        <f>IF(N96="nulová",J96,0)</f>
        <v>0</v>
      </c>
      <c r="BJ96" s="25" t="s">
        <v>79</v>
      </c>
      <c r="BK96" s="215">
        <f>ROUND(I96*H96,2)</f>
        <v>0</v>
      </c>
      <c r="BL96" s="25" t="s">
        <v>161</v>
      </c>
      <c r="BM96" s="25" t="s">
        <v>575</v>
      </c>
    </row>
    <row r="97" spans="2:65" s="12" customFormat="1">
      <c r="B97" s="216"/>
      <c r="C97" s="217"/>
      <c r="D97" s="218" t="s">
        <v>163</v>
      </c>
      <c r="E97" s="219" t="s">
        <v>21</v>
      </c>
      <c r="F97" s="220" t="s">
        <v>576</v>
      </c>
      <c r="G97" s="217"/>
      <c r="H97" s="219" t="s">
        <v>21</v>
      </c>
      <c r="I97" s="221"/>
      <c r="J97" s="217"/>
      <c r="K97" s="217"/>
      <c r="L97" s="222"/>
      <c r="M97" s="223"/>
      <c r="N97" s="224"/>
      <c r="O97" s="224"/>
      <c r="P97" s="224"/>
      <c r="Q97" s="224"/>
      <c r="R97" s="224"/>
      <c r="S97" s="224"/>
      <c r="T97" s="225"/>
      <c r="AT97" s="226" t="s">
        <v>163</v>
      </c>
      <c r="AU97" s="226" t="s">
        <v>83</v>
      </c>
      <c r="AV97" s="12" t="s">
        <v>79</v>
      </c>
      <c r="AW97" s="12" t="s">
        <v>38</v>
      </c>
      <c r="AX97" s="12" t="s">
        <v>75</v>
      </c>
      <c r="AY97" s="226" t="s">
        <v>154</v>
      </c>
    </row>
    <row r="98" spans="2:65" s="12" customFormat="1">
      <c r="B98" s="216"/>
      <c r="C98" s="217"/>
      <c r="D98" s="218" t="s">
        <v>163</v>
      </c>
      <c r="E98" s="219" t="s">
        <v>21</v>
      </c>
      <c r="F98" s="220" t="s">
        <v>572</v>
      </c>
      <c r="G98" s="217"/>
      <c r="H98" s="219" t="s">
        <v>21</v>
      </c>
      <c r="I98" s="221"/>
      <c r="J98" s="217"/>
      <c r="K98" s="217"/>
      <c r="L98" s="222"/>
      <c r="M98" s="223"/>
      <c r="N98" s="224"/>
      <c r="O98" s="224"/>
      <c r="P98" s="224"/>
      <c r="Q98" s="224"/>
      <c r="R98" s="224"/>
      <c r="S98" s="224"/>
      <c r="T98" s="225"/>
      <c r="AT98" s="226" t="s">
        <v>163</v>
      </c>
      <c r="AU98" s="226" t="s">
        <v>83</v>
      </c>
      <c r="AV98" s="12" t="s">
        <v>79</v>
      </c>
      <c r="AW98" s="12" t="s">
        <v>38</v>
      </c>
      <c r="AX98" s="12" t="s">
        <v>75</v>
      </c>
      <c r="AY98" s="226" t="s">
        <v>154</v>
      </c>
    </row>
    <row r="99" spans="2:65" s="13" customFormat="1">
      <c r="B99" s="227"/>
      <c r="C99" s="228"/>
      <c r="D99" s="218" t="s">
        <v>163</v>
      </c>
      <c r="E99" s="229" t="s">
        <v>21</v>
      </c>
      <c r="F99" s="230" t="s">
        <v>577</v>
      </c>
      <c r="G99" s="228"/>
      <c r="H99" s="231">
        <v>462</v>
      </c>
      <c r="I99" s="232"/>
      <c r="J99" s="228"/>
      <c r="K99" s="228"/>
      <c r="L99" s="233"/>
      <c r="M99" s="234"/>
      <c r="N99" s="235"/>
      <c r="O99" s="235"/>
      <c r="P99" s="235"/>
      <c r="Q99" s="235"/>
      <c r="R99" s="235"/>
      <c r="S99" s="235"/>
      <c r="T99" s="236"/>
      <c r="AT99" s="237" t="s">
        <v>163</v>
      </c>
      <c r="AU99" s="237" t="s">
        <v>83</v>
      </c>
      <c r="AV99" s="13" t="s">
        <v>83</v>
      </c>
      <c r="AW99" s="13" t="s">
        <v>38</v>
      </c>
      <c r="AX99" s="13" t="s">
        <v>79</v>
      </c>
      <c r="AY99" s="237" t="s">
        <v>154</v>
      </c>
    </row>
    <row r="100" spans="2:65" s="1" customFormat="1" ht="25.5" customHeight="1">
      <c r="B100" s="42"/>
      <c r="C100" s="204" t="s">
        <v>91</v>
      </c>
      <c r="D100" s="204" t="s">
        <v>156</v>
      </c>
      <c r="E100" s="205" t="s">
        <v>578</v>
      </c>
      <c r="F100" s="206" t="s">
        <v>579</v>
      </c>
      <c r="G100" s="207" t="s">
        <v>325</v>
      </c>
      <c r="H100" s="208">
        <v>2</v>
      </c>
      <c r="I100" s="209"/>
      <c r="J100" s="210">
        <f>ROUND(I100*H100,2)</f>
        <v>0</v>
      </c>
      <c r="K100" s="206" t="s">
        <v>160</v>
      </c>
      <c r="L100" s="62"/>
      <c r="M100" s="211" t="s">
        <v>21</v>
      </c>
      <c r="N100" s="212" t="s">
        <v>46</v>
      </c>
      <c r="O100" s="43"/>
      <c r="P100" s="213">
        <f>O100*H100</f>
        <v>0</v>
      </c>
      <c r="Q100" s="213">
        <v>0</v>
      </c>
      <c r="R100" s="213">
        <f>Q100*H100</f>
        <v>0</v>
      </c>
      <c r="S100" s="213">
        <v>0</v>
      </c>
      <c r="T100" s="214">
        <f>S100*H100</f>
        <v>0</v>
      </c>
      <c r="AR100" s="25" t="s">
        <v>161</v>
      </c>
      <c r="AT100" s="25" t="s">
        <v>156</v>
      </c>
      <c r="AU100" s="25" t="s">
        <v>83</v>
      </c>
      <c r="AY100" s="25" t="s">
        <v>154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25" t="s">
        <v>79</v>
      </c>
      <c r="BK100" s="215">
        <f>ROUND(I100*H100,2)</f>
        <v>0</v>
      </c>
      <c r="BL100" s="25" t="s">
        <v>161</v>
      </c>
      <c r="BM100" s="25" t="s">
        <v>580</v>
      </c>
    </row>
    <row r="101" spans="2:65" s="13" customFormat="1">
      <c r="B101" s="227"/>
      <c r="C101" s="228"/>
      <c r="D101" s="218" t="s">
        <v>163</v>
      </c>
      <c r="E101" s="229" t="s">
        <v>21</v>
      </c>
      <c r="F101" s="230" t="s">
        <v>581</v>
      </c>
      <c r="G101" s="228"/>
      <c r="H101" s="231">
        <v>2</v>
      </c>
      <c r="I101" s="232"/>
      <c r="J101" s="228"/>
      <c r="K101" s="228"/>
      <c r="L101" s="233"/>
      <c r="M101" s="234"/>
      <c r="N101" s="235"/>
      <c r="O101" s="235"/>
      <c r="P101" s="235"/>
      <c r="Q101" s="235"/>
      <c r="R101" s="235"/>
      <c r="S101" s="235"/>
      <c r="T101" s="236"/>
      <c r="AT101" s="237" t="s">
        <v>163</v>
      </c>
      <c r="AU101" s="237" t="s">
        <v>83</v>
      </c>
      <c r="AV101" s="13" t="s">
        <v>83</v>
      </c>
      <c r="AW101" s="13" t="s">
        <v>38</v>
      </c>
      <c r="AX101" s="13" t="s">
        <v>79</v>
      </c>
      <c r="AY101" s="237" t="s">
        <v>154</v>
      </c>
    </row>
    <row r="102" spans="2:65" s="1" customFormat="1" ht="25.5" customHeight="1">
      <c r="B102" s="42"/>
      <c r="C102" s="204" t="s">
        <v>161</v>
      </c>
      <c r="D102" s="204" t="s">
        <v>156</v>
      </c>
      <c r="E102" s="205" t="s">
        <v>582</v>
      </c>
      <c r="F102" s="206" t="s">
        <v>583</v>
      </c>
      <c r="G102" s="207" t="s">
        <v>325</v>
      </c>
      <c r="H102" s="208">
        <v>42</v>
      </c>
      <c r="I102" s="209"/>
      <c r="J102" s="210">
        <f>ROUND(I102*H102,2)</f>
        <v>0</v>
      </c>
      <c r="K102" s="206" t="s">
        <v>160</v>
      </c>
      <c r="L102" s="62"/>
      <c r="M102" s="211" t="s">
        <v>21</v>
      </c>
      <c r="N102" s="212" t="s">
        <v>46</v>
      </c>
      <c r="O102" s="43"/>
      <c r="P102" s="213">
        <f>O102*H102</f>
        <v>0</v>
      </c>
      <c r="Q102" s="213">
        <v>0</v>
      </c>
      <c r="R102" s="213">
        <f>Q102*H102</f>
        <v>0</v>
      </c>
      <c r="S102" s="213">
        <v>0</v>
      </c>
      <c r="T102" s="214">
        <f>S102*H102</f>
        <v>0</v>
      </c>
      <c r="AR102" s="25" t="s">
        <v>161</v>
      </c>
      <c r="AT102" s="25" t="s">
        <v>156</v>
      </c>
      <c r="AU102" s="25" t="s">
        <v>83</v>
      </c>
      <c r="AY102" s="25" t="s">
        <v>154</v>
      </c>
      <c r="BE102" s="215">
        <f>IF(N102="základní",J102,0)</f>
        <v>0</v>
      </c>
      <c r="BF102" s="215">
        <f>IF(N102="snížená",J102,0)</f>
        <v>0</v>
      </c>
      <c r="BG102" s="215">
        <f>IF(N102="zákl. přenesená",J102,0)</f>
        <v>0</v>
      </c>
      <c r="BH102" s="215">
        <f>IF(N102="sníž. přenesená",J102,0)</f>
        <v>0</v>
      </c>
      <c r="BI102" s="215">
        <f>IF(N102="nulová",J102,0)</f>
        <v>0</v>
      </c>
      <c r="BJ102" s="25" t="s">
        <v>79</v>
      </c>
      <c r="BK102" s="215">
        <f>ROUND(I102*H102,2)</f>
        <v>0</v>
      </c>
      <c r="BL102" s="25" t="s">
        <v>161</v>
      </c>
      <c r="BM102" s="25" t="s">
        <v>584</v>
      </c>
    </row>
    <row r="103" spans="2:65" s="12" customFormat="1">
      <c r="B103" s="216"/>
      <c r="C103" s="217"/>
      <c r="D103" s="218" t="s">
        <v>163</v>
      </c>
      <c r="E103" s="219" t="s">
        <v>21</v>
      </c>
      <c r="F103" s="220" t="s">
        <v>576</v>
      </c>
      <c r="G103" s="217"/>
      <c r="H103" s="219" t="s">
        <v>21</v>
      </c>
      <c r="I103" s="221"/>
      <c r="J103" s="217"/>
      <c r="K103" s="217"/>
      <c r="L103" s="222"/>
      <c r="M103" s="223"/>
      <c r="N103" s="224"/>
      <c r="O103" s="224"/>
      <c r="P103" s="224"/>
      <c r="Q103" s="224"/>
      <c r="R103" s="224"/>
      <c r="S103" s="224"/>
      <c r="T103" s="225"/>
      <c r="AT103" s="226" t="s">
        <v>163</v>
      </c>
      <c r="AU103" s="226" t="s">
        <v>83</v>
      </c>
      <c r="AV103" s="12" t="s">
        <v>79</v>
      </c>
      <c r="AW103" s="12" t="s">
        <v>38</v>
      </c>
      <c r="AX103" s="12" t="s">
        <v>75</v>
      </c>
      <c r="AY103" s="226" t="s">
        <v>154</v>
      </c>
    </row>
    <row r="104" spans="2:65" s="13" customFormat="1">
      <c r="B104" s="227"/>
      <c r="C104" s="228"/>
      <c r="D104" s="218" t="s">
        <v>163</v>
      </c>
      <c r="E104" s="229" t="s">
        <v>21</v>
      </c>
      <c r="F104" s="230" t="s">
        <v>585</v>
      </c>
      <c r="G104" s="228"/>
      <c r="H104" s="231">
        <v>42</v>
      </c>
      <c r="I104" s="232"/>
      <c r="J104" s="228"/>
      <c r="K104" s="228"/>
      <c r="L104" s="233"/>
      <c r="M104" s="234"/>
      <c r="N104" s="235"/>
      <c r="O104" s="235"/>
      <c r="P104" s="235"/>
      <c r="Q104" s="235"/>
      <c r="R104" s="235"/>
      <c r="S104" s="235"/>
      <c r="T104" s="236"/>
      <c r="AT104" s="237" t="s">
        <v>163</v>
      </c>
      <c r="AU104" s="237" t="s">
        <v>83</v>
      </c>
      <c r="AV104" s="13" t="s">
        <v>83</v>
      </c>
      <c r="AW104" s="13" t="s">
        <v>38</v>
      </c>
      <c r="AX104" s="13" t="s">
        <v>79</v>
      </c>
      <c r="AY104" s="237" t="s">
        <v>154</v>
      </c>
    </row>
    <row r="105" spans="2:65" s="1" customFormat="1" ht="25.5" customHeight="1">
      <c r="B105" s="42"/>
      <c r="C105" s="204" t="s">
        <v>185</v>
      </c>
      <c r="D105" s="204" t="s">
        <v>156</v>
      </c>
      <c r="E105" s="205" t="s">
        <v>586</v>
      </c>
      <c r="F105" s="206" t="s">
        <v>587</v>
      </c>
      <c r="G105" s="207" t="s">
        <v>325</v>
      </c>
      <c r="H105" s="208">
        <v>1</v>
      </c>
      <c r="I105" s="209"/>
      <c r="J105" s="210">
        <f>ROUND(I105*H105,2)</f>
        <v>0</v>
      </c>
      <c r="K105" s="206" t="s">
        <v>160</v>
      </c>
      <c r="L105" s="62"/>
      <c r="M105" s="211" t="s">
        <v>21</v>
      </c>
      <c r="N105" s="212" t="s">
        <v>46</v>
      </c>
      <c r="O105" s="43"/>
      <c r="P105" s="213">
        <f>O105*H105</f>
        <v>0</v>
      </c>
      <c r="Q105" s="213">
        <v>6.9999999999999999E-4</v>
      </c>
      <c r="R105" s="213">
        <f>Q105*H105</f>
        <v>6.9999999999999999E-4</v>
      </c>
      <c r="S105" s="213">
        <v>0</v>
      </c>
      <c r="T105" s="214">
        <f>S105*H105</f>
        <v>0</v>
      </c>
      <c r="AR105" s="25" t="s">
        <v>161</v>
      </c>
      <c r="AT105" s="25" t="s">
        <v>156</v>
      </c>
      <c r="AU105" s="25" t="s">
        <v>83</v>
      </c>
      <c r="AY105" s="25" t="s">
        <v>154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25" t="s">
        <v>79</v>
      </c>
      <c r="BK105" s="215">
        <f>ROUND(I105*H105,2)</f>
        <v>0</v>
      </c>
      <c r="BL105" s="25" t="s">
        <v>161</v>
      </c>
      <c r="BM105" s="25" t="s">
        <v>588</v>
      </c>
    </row>
    <row r="106" spans="2:65" s="13" customFormat="1">
      <c r="B106" s="227"/>
      <c r="C106" s="228"/>
      <c r="D106" s="218" t="s">
        <v>163</v>
      </c>
      <c r="E106" s="229" t="s">
        <v>21</v>
      </c>
      <c r="F106" s="230" t="s">
        <v>589</v>
      </c>
      <c r="G106" s="228"/>
      <c r="H106" s="231">
        <v>1</v>
      </c>
      <c r="I106" s="232"/>
      <c r="J106" s="228"/>
      <c r="K106" s="228"/>
      <c r="L106" s="233"/>
      <c r="M106" s="234"/>
      <c r="N106" s="235"/>
      <c r="O106" s="235"/>
      <c r="P106" s="235"/>
      <c r="Q106" s="235"/>
      <c r="R106" s="235"/>
      <c r="S106" s="235"/>
      <c r="T106" s="236"/>
      <c r="AT106" s="237" t="s">
        <v>163</v>
      </c>
      <c r="AU106" s="237" t="s">
        <v>83</v>
      </c>
      <c r="AV106" s="13" t="s">
        <v>83</v>
      </c>
      <c r="AW106" s="13" t="s">
        <v>38</v>
      </c>
      <c r="AX106" s="13" t="s">
        <v>79</v>
      </c>
      <c r="AY106" s="237" t="s">
        <v>154</v>
      </c>
    </row>
    <row r="107" spans="2:65" s="1" customFormat="1" ht="16.5" customHeight="1">
      <c r="B107" s="42"/>
      <c r="C107" s="260" t="s">
        <v>190</v>
      </c>
      <c r="D107" s="260" t="s">
        <v>245</v>
      </c>
      <c r="E107" s="261" t="s">
        <v>590</v>
      </c>
      <c r="F107" s="262" t="s">
        <v>591</v>
      </c>
      <c r="G107" s="263" t="s">
        <v>325</v>
      </c>
      <c r="H107" s="264">
        <v>1</v>
      </c>
      <c r="I107" s="265"/>
      <c r="J107" s="266">
        <f t="shared" ref="J107:J113" si="0">ROUND(I107*H107,2)</f>
        <v>0</v>
      </c>
      <c r="K107" s="262" t="s">
        <v>21</v>
      </c>
      <c r="L107" s="267"/>
      <c r="M107" s="268" t="s">
        <v>21</v>
      </c>
      <c r="N107" s="269" t="s">
        <v>46</v>
      </c>
      <c r="O107" s="43"/>
      <c r="P107" s="213">
        <f t="shared" ref="P107:P113" si="1">O107*H107</f>
        <v>0</v>
      </c>
      <c r="Q107" s="213">
        <v>4.0000000000000001E-3</v>
      </c>
      <c r="R107" s="213">
        <f t="shared" ref="R107:R113" si="2">Q107*H107</f>
        <v>4.0000000000000001E-3</v>
      </c>
      <c r="S107" s="213">
        <v>0</v>
      </c>
      <c r="T107" s="214">
        <f t="shared" ref="T107:T113" si="3">S107*H107</f>
        <v>0</v>
      </c>
      <c r="AR107" s="25" t="s">
        <v>201</v>
      </c>
      <c r="AT107" s="25" t="s">
        <v>245</v>
      </c>
      <c r="AU107" s="25" t="s">
        <v>83</v>
      </c>
      <c r="AY107" s="25" t="s">
        <v>154</v>
      </c>
      <c r="BE107" s="215">
        <f t="shared" ref="BE107:BE113" si="4">IF(N107="základní",J107,0)</f>
        <v>0</v>
      </c>
      <c r="BF107" s="215">
        <f t="shared" ref="BF107:BF113" si="5">IF(N107="snížená",J107,0)</f>
        <v>0</v>
      </c>
      <c r="BG107" s="215">
        <f t="shared" ref="BG107:BG113" si="6">IF(N107="zákl. přenesená",J107,0)</f>
        <v>0</v>
      </c>
      <c r="BH107" s="215">
        <f t="shared" ref="BH107:BH113" si="7">IF(N107="sníž. přenesená",J107,0)</f>
        <v>0</v>
      </c>
      <c r="BI107" s="215">
        <f t="shared" ref="BI107:BI113" si="8">IF(N107="nulová",J107,0)</f>
        <v>0</v>
      </c>
      <c r="BJ107" s="25" t="s">
        <v>79</v>
      </c>
      <c r="BK107" s="215">
        <f t="shared" ref="BK107:BK113" si="9">ROUND(I107*H107,2)</f>
        <v>0</v>
      </c>
      <c r="BL107" s="25" t="s">
        <v>161</v>
      </c>
      <c r="BM107" s="25" t="s">
        <v>592</v>
      </c>
    </row>
    <row r="108" spans="2:65" s="1" customFormat="1" ht="16.5" customHeight="1">
      <c r="B108" s="42"/>
      <c r="C108" s="204" t="s">
        <v>195</v>
      </c>
      <c r="D108" s="204" t="s">
        <v>156</v>
      </c>
      <c r="E108" s="205" t="s">
        <v>593</v>
      </c>
      <c r="F108" s="206" t="s">
        <v>594</v>
      </c>
      <c r="G108" s="207" t="s">
        <v>325</v>
      </c>
      <c r="H108" s="208">
        <v>1</v>
      </c>
      <c r="I108" s="209"/>
      <c r="J108" s="210">
        <f t="shared" si="0"/>
        <v>0</v>
      </c>
      <c r="K108" s="206" t="s">
        <v>160</v>
      </c>
      <c r="L108" s="62"/>
      <c r="M108" s="211" t="s">
        <v>21</v>
      </c>
      <c r="N108" s="212" t="s">
        <v>46</v>
      </c>
      <c r="O108" s="43"/>
      <c r="P108" s="213">
        <f t="shared" si="1"/>
        <v>0</v>
      </c>
      <c r="Q108" s="213">
        <v>0.10940999999999999</v>
      </c>
      <c r="R108" s="213">
        <f t="shared" si="2"/>
        <v>0.10940999999999999</v>
      </c>
      <c r="S108" s="213">
        <v>0</v>
      </c>
      <c r="T108" s="214">
        <f t="shared" si="3"/>
        <v>0</v>
      </c>
      <c r="AR108" s="25" t="s">
        <v>161</v>
      </c>
      <c r="AT108" s="25" t="s">
        <v>156</v>
      </c>
      <c r="AU108" s="25" t="s">
        <v>83</v>
      </c>
      <c r="AY108" s="25" t="s">
        <v>154</v>
      </c>
      <c r="BE108" s="215">
        <f t="shared" si="4"/>
        <v>0</v>
      </c>
      <c r="BF108" s="215">
        <f t="shared" si="5"/>
        <v>0</v>
      </c>
      <c r="BG108" s="215">
        <f t="shared" si="6"/>
        <v>0</v>
      </c>
      <c r="BH108" s="215">
        <f t="shared" si="7"/>
        <v>0</v>
      </c>
      <c r="BI108" s="215">
        <f t="shared" si="8"/>
        <v>0</v>
      </c>
      <c r="BJ108" s="25" t="s">
        <v>79</v>
      </c>
      <c r="BK108" s="215">
        <f t="shared" si="9"/>
        <v>0</v>
      </c>
      <c r="BL108" s="25" t="s">
        <v>161</v>
      </c>
      <c r="BM108" s="25" t="s">
        <v>595</v>
      </c>
    </row>
    <row r="109" spans="2:65" s="1" customFormat="1" ht="16.5" customHeight="1">
      <c r="B109" s="42"/>
      <c r="C109" s="260" t="s">
        <v>201</v>
      </c>
      <c r="D109" s="260" t="s">
        <v>245</v>
      </c>
      <c r="E109" s="261" t="s">
        <v>596</v>
      </c>
      <c r="F109" s="262" t="s">
        <v>597</v>
      </c>
      <c r="G109" s="263" t="s">
        <v>325</v>
      </c>
      <c r="H109" s="264">
        <v>1</v>
      </c>
      <c r="I109" s="265"/>
      <c r="J109" s="266">
        <f t="shared" si="0"/>
        <v>0</v>
      </c>
      <c r="K109" s="262" t="s">
        <v>160</v>
      </c>
      <c r="L109" s="267"/>
      <c r="M109" s="268" t="s">
        <v>21</v>
      </c>
      <c r="N109" s="269" t="s">
        <v>46</v>
      </c>
      <c r="O109" s="43"/>
      <c r="P109" s="213">
        <f t="shared" si="1"/>
        <v>0</v>
      </c>
      <c r="Q109" s="213">
        <v>6.1000000000000004E-3</v>
      </c>
      <c r="R109" s="213">
        <f t="shared" si="2"/>
        <v>6.1000000000000004E-3</v>
      </c>
      <c r="S109" s="213">
        <v>0</v>
      </c>
      <c r="T109" s="214">
        <f t="shared" si="3"/>
        <v>0</v>
      </c>
      <c r="AR109" s="25" t="s">
        <v>201</v>
      </c>
      <c r="AT109" s="25" t="s">
        <v>245</v>
      </c>
      <c r="AU109" s="25" t="s">
        <v>83</v>
      </c>
      <c r="AY109" s="25" t="s">
        <v>154</v>
      </c>
      <c r="BE109" s="215">
        <f t="shared" si="4"/>
        <v>0</v>
      </c>
      <c r="BF109" s="215">
        <f t="shared" si="5"/>
        <v>0</v>
      </c>
      <c r="BG109" s="215">
        <f t="shared" si="6"/>
        <v>0</v>
      </c>
      <c r="BH109" s="215">
        <f t="shared" si="7"/>
        <v>0</v>
      </c>
      <c r="BI109" s="215">
        <f t="shared" si="8"/>
        <v>0</v>
      </c>
      <c r="BJ109" s="25" t="s">
        <v>79</v>
      </c>
      <c r="BK109" s="215">
        <f t="shared" si="9"/>
        <v>0</v>
      </c>
      <c r="BL109" s="25" t="s">
        <v>161</v>
      </c>
      <c r="BM109" s="25" t="s">
        <v>598</v>
      </c>
    </row>
    <row r="110" spans="2:65" s="1" customFormat="1" ht="16.5" customHeight="1">
      <c r="B110" s="42"/>
      <c r="C110" s="260" t="s">
        <v>208</v>
      </c>
      <c r="D110" s="260" t="s">
        <v>245</v>
      </c>
      <c r="E110" s="261" t="s">
        <v>599</v>
      </c>
      <c r="F110" s="262" t="s">
        <v>600</v>
      </c>
      <c r="G110" s="263" t="s">
        <v>325</v>
      </c>
      <c r="H110" s="264">
        <v>1</v>
      </c>
      <c r="I110" s="265"/>
      <c r="J110" s="266">
        <f t="shared" si="0"/>
        <v>0</v>
      </c>
      <c r="K110" s="262" t="s">
        <v>160</v>
      </c>
      <c r="L110" s="267"/>
      <c r="M110" s="268" t="s">
        <v>21</v>
      </c>
      <c r="N110" s="269" t="s">
        <v>46</v>
      </c>
      <c r="O110" s="43"/>
      <c r="P110" s="213">
        <f t="shared" si="1"/>
        <v>0</v>
      </c>
      <c r="Q110" s="213">
        <v>3.0000000000000001E-3</v>
      </c>
      <c r="R110" s="213">
        <f t="shared" si="2"/>
        <v>3.0000000000000001E-3</v>
      </c>
      <c r="S110" s="213">
        <v>0</v>
      </c>
      <c r="T110" s="214">
        <f t="shared" si="3"/>
        <v>0</v>
      </c>
      <c r="AR110" s="25" t="s">
        <v>201</v>
      </c>
      <c r="AT110" s="25" t="s">
        <v>245</v>
      </c>
      <c r="AU110" s="25" t="s">
        <v>83</v>
      </c>
      <c r="AY110" s="25" t="s">
        <v>154</v>
      </c>
      <c r="BE110" s="215">
        <f t="shared" si="4"/>
        <v>0</v>
      </c>
      <c r="BF110" s="215">
        <f t="shared" si="5"/>
        <v>0</v>
      </c>
      <c r="BG110" s="215">
        <f t="shared" si="6"/>
        <v>0</v>
      </c>
      <c r="BH110" s="215">
        <f t="shared" si="7"/>
        <v>0</v>
      </c>
      <c r="BI110" s="215">
        <f t="shared" si="8"/>
        <v>0</v>
      </c>
      <c r="BJ110" s="25" t="s">
        <v>79</v>
      </c>
      <c r="BK110" s="215">
        <f t="shared" si="9"/>
        <v>0</v>
      </c>
      <c r="BL110" s="25" t="s">
        <v>161</v>
      </c>
      <c r="BM110" s="25" t="s">
        <v>601</v>
      </c>
    </row>
    <row r="111" spans="2:65" s="1" customFormat="1" ht="16.5" customHeight="1">
      <c r="B111" s="42"/>
      <c r="C111" s="260" t="s">
        <v>213</v>
      </c>
      <c r="D111" s="260" t="s">
        <v>245</v>
      </c>
      <c r="E111" s="261" t="s">
        <v>602</v>
      </c>
      <c r="F111" s="262" t="s">
        <v>603</v>
      </c>
      <c r="G111" s="263" t="s">
        <v>325</v>
      </c>
      <c r="H111" s="264">
        <v>2</v>
      </c>
      <c r="I111" s="265"/>
      <c r="J111" s="266">
        <f t="shared" si="0"/>
        <v>0</v>
      </c>
      <c r="K111" s="262" t="s">
        <v>160</v>
      </c>
      <c r="L111" s="267"/>
      <c r="M111" s="268" t="s">
        <v>21</v>
      </c>
      <c r="N111" s="269" t="s">
        <v>46</v>
      </c>
      <c r="O111" s="43"/>
      <c r="P111" s="213">
        <f t="shared" si="1"/>
        <v>0</v>
      </c>
      <c r="Q111" s="213">
        <v>3.5E-4</v>
      </c>
      <c r="R111" s="213">
        <f t="shared" si="2"/>
        <v>6.9999999999999999E-4</v>
      </c>
      <c r="S111" s="213">
        <v>0</v>
      </c>
      <c r="T111" s="214">
        <f t="shared" si="3"/>
        <v>0</v>
      </c>
      <c r="AR111" s="25" t="s">
        <v>201</v>
      </c>
      <c r="AT111" s="25" t="s">
        <v>245</v>
      </c>
      <c r="AU111" s="25" t="s">
        <v>83</v>
      </c>
      <c r="AY111" s="25" t="s">
        <v>154</v>
      </c>
      <c r="BE111" s="215">
        <f t="shared" si="4"/>
        <v>0</v>
      </c>
      <c r="BF111" s="215">
        <f t="shared" si="5"/>
        <v>0</v>
      </c>
      <c r="BG111" s="215">
        <f t="shared" si="6"/>
        <v>0</v>
      </c>
      <c r="BH111" s="215">
        <f t="shared" si="7"/>
        <v>0</v>
      </c>
      <c r="BI111" s="215">
        <f t="shared" si="8"/>
        <v>0</v>
      </c>
      <c r="BJ111" s="25" t="s">
        <v>79</v>
      </c>
      <c r="BK111" s="215">
        <f t="shared" si="9"/>
        <v>0</v>
      </c>
      <c r="BL111" s="25" t="s">
        <v>161</v>
      </c>
      <c r="BM111" s="25" t="s">
        <v>604</v>
      </c>
    </row>
    <row r="112" spans="2:65" s="1" customFormat="1" ht="16.5" customHeight="1">
      <c r="B112" s="42"/>
      <c r="C112" s="260" t="s">
        <v>221</v>
      </c>
      <c r="D112" s="260" t="s">
        <v>245</v>
      </c>
      <c r="E112" s="261" t="s">
        <v>605</v>
      </c>
      <c r="F112" s="262" t="s">
        <v>606</v>
      </c>
      <c r="G112" s="263" t="s">
        <v>204</v>
      </c>
      <c r="H112" s="264">
        <v>2</v>
      </c>
      <c r="I112" s="265"/>
      <c r="J112" s="266">
        <f t="shared" si="0"/>
        <v>0</v>
      </c>
      <c r="K112" s="262" t="s">
        <v>160</v>
      </c>
      <c r="L112" s="267"/>
      <c r="M112" s="268" t="s">
        <v>21</v>
      </c>
      <c r="N112" s="269" t="s">
        <v>46</v>
      </c>
      <c r="O112" s="43"/>
      <c r="P112" s="213">
        <f t="shared" si="1"/>
        <v>0</v>
      </c>
      <c r="Q112" s="213">
        <v>8.0000000000000007E-5</v>
      </c>
      <c r="R112" s="213">
        <f t="shared" si="2"/>
        <v>1.6000000000000001E-4</v>
      </c>
      <c r="S112" s="213">
        <v>0</v>
      </c>
      <c r="T112" s="214">
        <f t="shared" si="3"/>
        <v>0</v>
      </c>
      <c r="AR112" s="25" t="s">
        <v>201</v>
      </c>
      <c r="AT112" s="25" t="s">
        <v>245</v>
      </c>
      <c r="AU112" s="25" t="s">
        <v>83</v>
      </c>
      <c r="AY112" s="25" t="s">
        <v>154</v>
      </c>
      <c r="BE112" s="215">
        <f t="shared" si="4"/>
        <v>0</v>
      </c>
      <c r="BF112" s="215">
        <f t="shared" si="5"/>
        <v>0</v>
      </c>
      <c r="BG112" s="215">
        <f t="shared" si="6"/>
        <v>0</v>
      </c>
      <c r="BH112" s="215">
        <f t="shared" si="7"/>
        <v>0</v>
      </c>
      <c r="BI112" s="215">
        <f t="shared" si="8"/>
        <v>0</v>
      </c>
      <c r="BJ112" s="25" t="s">
        <v>79</v>
      </c>
      <c r="BK112" s="215">
        <f t="shared" si="9"/>
        <v>0</v>
      </c>
      <c r="BL112" s="25" t="s">
        <v>161</v>
      </c>
      <c r="BM112" s="25" t="s">
        <v>607</v>
      </c>
    </row>
    <row r="113" spans="2:65" s="1" customFormat="1" ht="25.5" customHeight="1">
      <c r="B113" s="42"/>
      <c r="C113" s="204" t="s">
        <v>225</v>
      </c>
      <c r="D113" s="204" t="s">
        <v>156</v>
      </c>
      <c r="E113" s="205" t="s">
        <v>608</v>
      </c>
      <c r="F113" s="206" t="s">
        <v>609</v>
      </c>
      <c r="G113" s="207" t="s">
        <v>204</v>
      </c>
      <c r="H113" s="208">
        <v>59</v>
      </c>
      <c r="I113" s="209"/>
      <c r="J113" s="210">
        <f t="shared" si="0"/>
        <v>0</v>
      </c>
      <c r="K113" s="206" t="s">
        <v>160</v>
      </c>
      <c r="L113" s="62"/>
      <c r="M113" s="211" t="s">
        <v>21</v>
      </c>
      <c r="N113" s="212" t="s">
        <v>46</v>
      </c>
      <c r="O113" s="43"/>
      <c r="P113" s="213">
        <f t="shared" si="1"/>
        <v>0</v>
      </c>
      <c r="Q113" s="213">
        <v>8.0000000000000007E-5</v>
      </c>
      <c r="R113" s="213">
        <f t="shared" si="2"/>
        <v>4.7200000000000002E-3</v>
      </c>
      <c r="S113" s="213">
        <v>0</v>
      </c>
      <c r="T113" s="214">
        <f t="shared" si="3"/>
        <v>0</v>
      </c>
      <c r="AR113" s="25" t="s">
        <v>161</v>
      </c>
      <c r="AT113" s="25" t="s">
        <v>156</v>
      </c>
      <c r="AU113" s="25" t="s">
        <v>83</v>
      </c>
      <c r="AY113" s="25" t="s">
        <v>154</v>
      </c>
      <c r="BE113" s="215">
        <f t="shared" si="4"/>
        <v>0</v>
      </c>
      <c r="BF113" s="215">
        <f t="shared" si="5"/>
        <v>0</v>
      </c>
      <c r="BG113" s="215">
        <f t="shared" si="6"/>
        <v>0</v>
      </c>
      <c r="BH113" s="215">
        <f t="shared" si="7"/>
        <v>0</v>
      </c>
      <c r="BI113" s="215">
        <f t="shared" si="8"/>
        <v>0</v>
      </c>
      <c r="BJ113" s="25" t="s">
        <v>79</v>
      </c>
      <c r="BK113" s="215">
        <f t="shared" si="9"/>
        <v>0</v>
      </c>
      <c r="BL113" s="25" t="s">
        <v>161</v>
      </c>
      <c r="BM113" s="25" t="s">
        <v>610</v>
      </c>
    </row>
    <row r="114" spans="2:65" s="12" customFormat="1">
      <c r="B114" s="216"/>
      <c r="C114" s="217"/>
      <c r="D114" s="218" t="s">
        <v>163</v>
      </c>
      <c r="E114" s="219" t="s">
        <v>21</v>
      </c>
      <c r="F114" s="220" t="s">
        <v>611</v>
      </c>
      <c r="G114" s="217"/>
      <c r="H114" s="219" t="s">
        <v>21</v>
      </c>
      <c r="I114" s="221"/>
      <c r="J114" s="217"/>
      <c r="K114" s="217"/>
      <c r="L114" s="222"/>
      <c r="M114" s="223"/>
      <c r="N114" s="224"/>
      <c r="O114" s="224"/>
      <c r="P114" s="224"/>
      <c r="Q114" s="224"/>
      <c r="R114" s="224"/>
      <c r="S114" s="224"/>
      <c r="T114" s="225"/>
      <c r="AT114" s="226" t="s">
        <v>163</v>
      </c>
      <c r="AU114" s="226" t="s">
        <v>83</v>
      </c>
      <c r="AV114" s="12" t="s">
        <v>79</v>
      </c>
      <c r="AW114" s="12" t="s">
        <v>38</v>
      </c>
      <c r="AX114" s="12" t="s">
        <v>75</v>
      </c>
      <c r="AY114" s="226" t="s">
        <v>154</v>
      </c>
    </row>
    <row r="115" spans="2:65" s="13" customFormat="1">
      <c r="B115" s="227"/>
      <c r="C115" s="228"/>
      <c r="D115" s="218" t="s">
        <v>163</v>
      </c>
      <c r="E115" s="229" t="s">
        <v>21</v>
      </c>
      <c r="F115" s="230" t="s">
        <v>612</v>
      </c>
      <c r="G115" s="228"/>
      <c r="H115" s="231">
        <v>59</v>
      </c>
      <c r="I115" s="232"/>
      <c r="J115" s="228"/>
      <c r="K115" s="228"/>
      <c r="L115" s="233"/>
      <c r="M115" s="234"/>
      <c r="N115" s="235"/>
      <c r="O115" s="235"/>
      <c r="P115" s="235"/>
      <c r="Q115" s="235"/>
      <c r="R115" s="235"/>
      <c r="S115" s="235"/>
      <c r="T115" s="236"/>
      <c r="AT115" s="237" t="s">
        <v>163</v>
      </c>
      <c r="AU115" s="237" t="s">
        <v>83</v>
      </c>
      <c r="AV115" s="13" t="s">
        <v>83</v>
      </c>
      <c r="AW115" s="13" t="s">
        <v>38</v>
      </c>
      <c r="AX115" s="13" t="s">
        <v>79</v>
      </c>
      <c r="AY115" s="237" t="s">
        <v>154</v>
      </c>
    </row>
    <row r="116" spans="2:65" s="1" customFormat="1" ht="25.5" customHeight="1">
      <c r="B116" s="42"/>
      <c r="C116" s="204" t="s">
        <v>230</v>
      </c>
      <c r="D116" s="204" t="s">
        <v>156</v>
      </c>
      <c r="E116" s="205" t="s">
        <v>613</v>
      </c>
      <c r="F116" s="206" t="s">
        <v>614</v>
      </c>
      <c r="G116" s="207" t="s">
        <v>204</v>
      </c>
      <c r="H116" s="208">
        <v>59</v>
      </c>
      <c r="I116" s="209"/>
      <c r="J116" s="210">
        <f>ROUND(I116*H116,2)</f>
        <v>0</v>
      </c>
      <c r="K116" s="206" t="s">
        <v>160</v>
      </c>
      <c r="L116" s="62"/>
      <c r="M116" s="211" t="s">
        <v>21</v>
      </c>
      <c r="N116" s="212" t="s">
        <v>46</v>
      </c>
      <c r="O116" s="43"/>
      <c r="P116" s="213">
        <f>O116*H116</f>
        <v>0</v>
      </c>
      <c r="Q116" s="213">
        <v>1.4999999999999999E-4</v>
      </c>
      <c r="R116" s="213">
        <f>Q116*H116</f>
        <v>8.8499999999999985E-3</v>
      </c>
      <c r="S116" s="213">
        <v>0</v>
      </c>
      <c r="T116" s="214">
        <f>S116*H116</f>
        <v>0</v>
      </c>
      <c r="AR116" s="25" t="s">
        <v>161</v>
      </c>
      <c r="AT116" s="25" t="s">
        <v>156</v>
      </c>
      <c r="AU116" s="25" t="s">
        <v>83</v>
      </c>
      <c r="AY116" s="25" t="s">
        <v>154</v>
      </c>
      <c r="BE116" s="215">
        <f>IF(N116="základní",J116,0)</f>
        <v>0</v>
      </c>
      <c r="BF116" s="215">
        <f>IF(N116="snížená",J116,0)</f>
        <v>0</v>
      </c>
      <c r="BG116" s="215">
        <f>IF(N116="zákl. přenesená",J116,0)</f>
        <v>0</v>
      </c>
      <c r="BH116" s="215">
        <f>IF(N116="sníž. přenesená",J116,0)</f>
        <v>0</v>
      </c>
      <c r="BI116" s="215">
        <f>IF(N116="nulová",J116,0)</f>
        <v>0</v>
      </c>
      <c r="BJ116" s="25" t="s">
        <v>79</v>
      </c>
      <c r="BK116" s="215">
        <f>ROUND(I116*H116,2)</f>
        <v>0</v>
      </c>
      <c r="BL116" s="25" t="s">
        <v>161</v>
      </c>
      <c r="BM116" s="25" t="s">
        <v>615</v>
      </c>
    </row>
    <row r="117" spans="2:65" s="13" customFormat="1">
      <c r="B117" s="227"/>
      <c r="C117" s="228"/>
      <c r="D117" s="218" t="s">
        <v>163</v>
      </c>
      <c r="E117" s="229" t="s">
        <v>21</v>
      </c>
      <c r="F117" s="230" t="s">
        <v>616</v>
      </c>
      <c r="G117" s="228"/>
      <c r="H117" s="231">
        <v>59</v>
      </c>
      <c r="I117" s="232"/>
      <c r="J117" s="228"/>
      <c r="K117" s="228"/>
      <c r="L117" s="233"/>
      <c r="M117" s="234"/>
      <c r="N117" s="235"/>
      <c r="O117" s="235"/>
      <c r="P117" s="235"/>
      <c r="Q117" s="235"/>
      <c r="R117" s="235"/>
      <c r="S117" s="235"/>
      <c r="T117" s="236"/>
      <c r="AT117" s="237" t="s">
        <v>163</v>
      </c>
      <c r="AU117" s="237" t="s">
        <v>83</v>
      </c>
      <c r="AV117" s="13" t="s">
        <v>83</v>
      </c>
      <c r="AW117" s="13" t="s">
        <v>38</v>
      </c>
      <c r="AX117" s="13" t="s">
        <v>79</v>
      </c>
      <c r="AY117" s="237" t="s">
        <v>154</v>
      </c>
    </row>
    <row r="118" spans="2:65" s="1" customFormat="1" ht="25.5" customHeight="1">
      <c r="B118" s="42"/>
      <c r="C118" s="204" t="s">
        <v>235</v>
      </c>
      <c r="D118" s="204" t="s">
        <v>156</v>
      </c>
      <c r="E118" s="205" t="s">
        <v>617</v>
      </c>
      <c r="F118" s="206" t="s">
        <v>618</v>
      </c>
      <c r="G118" s="207" t="s">
        <v>204</v>
      </c>
      <c r="H118" s="208">
        <v>10.5</v>
      </c>
      <c r="I118" s="209"/>
      <c r="J118" s="210">
        <f>ROUND(I118*H118,2)</f>
        <v>0</v>
      </c>
      <c r="K118" s="206" t="s">
        <v>160</v>
      </c>
      <c r="L118" s="62"/>
      <c r="M118" s="211" t="s">
        <v>21</v>
      </c>
      <c r="N118" s="212" t="s">
        <v>46</v>
      </c>
      <c r="O118" s="43"/>
      <c r="P118" s="213">
        <f>O118*H118</f>
        <v>0</v>
      </c>
      <c r="Q118" s="213">
        <v>5.0000000000000002E-5</v>
      </c>
      <c r="R118" s="213">
        <f>Q118*H118</f>
        <v>5.2500000000000008E-4</v>
      </c>
      <c r="S118" s="213">
        <v>0</v>
      </c>
      <c r="T118" s="214">
        <f>S118*H118</f>
        <v>0</v>
      </c>
      <c r="AR118" s="25" t="s">
        <v>161</v>
      </c>
      <c r="AT118" s="25" t="s">
        <v>156</v>
      </c>
      <c r="AU118" s="25" t="s">
        <v>83</v>
      </c>
      <c r="AY118" s="25" t="s">
        <v>154</v>
      </c>
      <c r="BE118" s="215">
        <f>IF(N118="základní",J118,0)</f>
        <v>0</v>
      </c>
      <c r="BF118" s="215">
        <f>IF(N118="snížená",J118,0)</f>
        <v>0</v>
      </c>
      <c r="BG118" s="215">
        <f>IF(N118="zákl. přenesená",J118,0)</f>
        <v>0</v>
      </c>
      <c r="BH118" s="215">
        <f>IF(N118="sníž. přenesená",J118,0)</f>
        <v>0</v>
      </c>
      <c r="BI118" s="215">
        <f>IF(N118="nulová",J118,0)</f>
        <v>0</v>
      </c>
      <c r="BJ118" s="25" t="s">
        <v>79</v>
      </c>
      <c r="BK118" s="215">
        <f>ROUND(I118*H118,2)</f>
        <v>0</v>
      </c>
      <c r="BL118" s="25" t="s">
        <v>161</v>
      </c>
      <c r="BM118" s="25" t="s">
        <v>619</v>
      </c>
    </row>
    <row r="119" spans="2:65" s="13" customFormat="1">
      <c r="B119" s="227"/>
      <c r="C119" s="228"/>
      <c r="D119" s="218" t="s">
        <v>163</v>
      </c>
      <c r="E119" s="229" t="s">
        <v>21</v>
      </c>
      <c r="F119" s="230" t="s">
        <v>620</v>
      </c>
      <c r="G119" s="228"/>
      <c r="H119" s="231">
        <v>10.5</v>
      </c>
      <c r="I119" s="232"/>
      <c r="J119" s="228"/>
      <c r="K119" s="228"/>
      <c r="L119" s="233"/>
      <c r="M119" s="234"/>
      <c r="N119" s="235"/>
      <c r="O119" s="235"/>
      <c r="P119" s="235"/>
      <c r="Q119" s="235"/>
      <c r="R119" s="235"/>
      <c r="S119" s="235"/>
      <c r="T119" s="236"/>
      <c r="AT119" s="237" t="s">
        <v>163</v>
      </c>
      <c r="AU119" s="237" t="s">
        <v>83</v>
      </c>
      <c r="AV119" s="13" t="s">
        <v>83</v>
      </c>
      <c r="AW119" s="13" t="s">
        <v>38</v>
      </c>
      <c r="AX119" s="13" t="s">
        <v>79</v>
      </c>
      <c r="AY119" s="237" t="s">
        <v>154</v>
      </c>
    </row>
    <row r="120" spans="2:65" s="1" customFormat="1" ht="25.5" customHeight="1">
      <c r="B120" s="42"/>
      <c r="C120" s="204" t="s">
        <v>10</v>
      </c>
      <c r="D120" s="204" t="s">
        <v>156</v>
      </c>
      <c r="E120" s="205" t="s">
        <v>621</v>
      </c>
      <c r="F120" s="206" t="s">
        <v>622</v>
      </c>
      <c r="G120" s="207" t="s">
        <v>159</v>
      </c>
      <c r="H120" s="208">
        <v>1.5</v>
      </c>
      <c r="I120" s="209"/>
      <c r="J120" s="210">
        <f>ROUND(I120*H120,2)</f>
        <v>0</v>
      </c>
      <c r="K120" s="206" t="s">
        <v>160</v>
      </c>
      <c r="L120" s="62"/>
      <c r="M120" s="211" t="s">
        <v>21</v>
      </c>
      <c r="N120" s="212" t="s">
        <v>46</v>
      </c>
      <c r="O120" s="43"/>
      <c r="P120" s="213">
        <f>O120*H120</f>
        <v>0</v>
      </c>
      <c r="Q120" s="213">
        <v>5.9999999999999995E-4</v>
      </c>
      <c r="R120" s="213">
        <f>Q120*H120</f>
        <v>8.9999999999999998E-4</v>
      </c>
      <c r="S120" s="213">
        <v>0</v>
      </c>
      <c r="T120" s="214">
        <f>S120*H120</f>
        <v>0</v>
      </c>
      <c r="AR120" s="25" t="s">
        <v>161</v>
      </c>
      <c r="AT120" s="25" t="s">
        <v>156</v>
      </c>
      <c r="AU120" s="25" t="s">
        <v>83</v>
      </c>
      <c r="AY120" s="25" t="s">
        <v>154</v>
      </c>
      <c r="BE120" s="215">
        <f>IF(N120="základní",J120,0)</f>
        <v>0</v>
      </c>
      <c r="BF120" s="215">
        <f>IF(N120="snížená",J120,0)</f>
        <v>0</v>
      </c>
      <c r="BG120" s="215">
        <f>IF(N120="zákl. přenesená",J120,0)</f>
        <v>0</v>
      </c>
      <c r="BH120" s="215">
        <f>IF(N120="sníž. přenesená",J120,0)</f>
        <v>0</v>
      </c>
      <c r="BI120" s="215">
        <f>IF(N120="nulová",J120,0)</f>
        <v>0</v>
      </c>
      <c r="BJ120" s="25" t="s">
        <v>79</v>
      </c>
      <c r="BK120" s="215">
        <f>ROUND(I120*H120,2)</f>
        <v>0</v>
      </c>
      <c r="BL120" s="25" t="s">
        <v>161</v>
      </c>
      <c r="BM120" s="25" t="s">
        <v>623</v>
      </c>
    </row>
    <row r="121" spans="2:65" s="13" customFormat="1">
      <c r="B121" s="227"/>
      <c r="C121" s="228"/>
      <c r="D121" s="218" t="s">
        <v>163</v>
      </c>
      <c r="E121" s="229" t="s">
        <v>21</v>
      </c>
      <c r="F121" s="230" t="s">
        <v>624</v>
      </c>
      <c r="G121" s="228"/>
      <c r="H121" s="231">
        <v>1.5</v>
      </c>
      <c r="I121" s="232"/>
      <c r="J121" s="228"/>
      <c r="K121" s="228"/>
      <c r="L121" s="233"/>
      <c r="M121" s="275"/>
      <c r="N121" s="276"/>
      <c r="O121" s="276"/>
      <c r="P121" s="276"/>
      <c r="Q121" s="276"/>
      <c r="R121" s="276"/>
      <c r="S121" s="276"/>
      <c r="T121" s="277"/>
      <c r="AT121" s="237" t="s">
        <v>163</v>
      </c>
      <c r="AU121" s="237" t="s">
        <v>83</v>
      </c>
      <c r="AV121" s="13" t="s">
        <v>83</v>
      </c>
      <c r="AW121" s="13" t="s">
        <v>38</v>
      </c>
      <c r="AX121" s="13" t="s">
        <v>79</v>
      </c>
      <c r="AY121" s="237" t="s">
        <v>154</v>
      </c>
    </row>
    <row r="122" spans="2:65" s="1" customFormat="1" ht="6.95" customHeight="1">
      <c r="B122" s="57"/>
      <c r="C122" s="58"/>
      <c r="D122" s="58"/>
      <c r="E122" s="58"/>
      <c r="F122" s="58"/>
      <c r="G122" s="58"/>
      <c r="H122" s="58"/>
      <c r="I122" s="149"/>
      <c r="J122" s="58"/>
      <c r="K122" s="58"/>
      <c r="L122" s="62"/>
    </row>
  </sheetData>
  <sheetProtection algorithmName="SHA-512" hashValue="W8C1f66ce9nHm0VB5L5iZz7V9XBxOX116L4CpcIt2Erj7aGgsBB8Y4BE/vK0iLPI4U17TEVP8vtincs7KCu2aw==" saltValue="RODwUnLx5r6LylpFpecoq3wko7egpi0MMCco+vdTxSdZ7TxqB0pcgH330wuoua4l/1nOEsqXRhSmPMFLr51YMg==" spinCount="100000" sheet="1" objects="1" scenarios="1" formatColumns="0" formatRows="0" autoFilter="0"/>
  <autoFilter ref="C89:K121"/>
  <mergeCells count="16">
    <mergeCell ref="G1:H1"/>
    <mergeCell ref="E49:H49"/>
    <mergeCell ref="E53:H53"/>
    <mergeCell ref="E51:H51"/>
    <mergeCell ref="E55:H55"/>
    <mergeCell ref="E7:H7"/>
    <mergeCell ref="E11:H11"/>
    <mergeCell ref="E9:H9"/>
    <mergeCell ref="E13:H13"/>
    <mergeCell ref="E28:H28"/>
    <mergeCell ref="L2:V2"/>
    <mergeCell ref="E76:H76"/>
    <mergeCell ref="E80:H80"/>
    <mergeCell ref="E78:H78"/>
    <mergeCell ref="E82:H82"/>
    <mergeCell ref="J59:J60"/>
  </mergeCells>
  <hyperlinks>
    <hyperlink ref="F1:G1" location="C2" display="1) Krycí list soupisu"/>
    <hyperlink ref="G1:H1" location="C62" display="2) Rekapitulace"/>
    <hyperlink ref="J1" location="C8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7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112</v>
      </c>
      <c r="G1" s="404" t="s">
        <v>113</v>
      </c>
      <c r="H1" s="404"/>
      <c r="I1" s="125"/>
      <c r="J1" s="124" t="s">
        <v>114</v>
      </c>
      <c r="K1" s="123" t="s">
        <v>115</v>
      </c>
      <c r="L1" s="124" t="s">
        <v>116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AT2" s="25" t="s">
        <v>109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83</v>
      </c>
    </row>
    <row r="4" spans="1:70" ht="36.950000000000003" customHeight="1">
      <c r="B4" s="29"/>
      <c r="C4" s="30"/>
      <c r="D4" s="31" t="s">
        <v>117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 ht="15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5" t="str">
        <f>'Rekapitulace stavby'!K6</f>
        <v>Rekonstrukce chodníků na ul. Dukelská, Šenov u Nového Jičína</v>
      </c>
      <c r="F7" s="406"/>
      <c r="G7" s="406"/>
      <c r="H7" s="406"/>
      <c r="I7" s="127"/>
      <c r="J7" s="30"/>
      <c r="K7" s="32"/>
    </row>
    <row r="8" spans="1:70" ht="15">
      <c r="B8" s="29"/>
      <c r="C8" s="30"/>
      <c r="D8" s="38" t="s">
        <v>118</v>
      </c>
      <c r="E8" s="30"/>
      <c r="F8" s="30"/>
      <c r="G8" s="30"/>
      <c r="H8" s="30"/>
      <c r="I8" s="127"/>
      <c r="J8" s="30"/>
      <c r="K8" s="32"/>
    </row>
    <row r="9" spans="1:70" s="1" customFormat="1" ht="16.5" customHeight="1">
      <c r="B9" s="42"/>
      <c r="C9" s="43"/>
      <c r="D9" s="43"/>
      <c r="E9" s="405" t="s">
        <v>625</v>
      </c>
      <c r="F9" s="407"/>
      <c r="G9" s="407"/>
      <c r="H9" s="407"/>
      <c r="I9" s="128"/>
      <c r="J9" s="43"/>
      <c r="K9" s="46"/>
    </row>
    <row r="10" spans="1:70" s="1" customFormat="1" ht="15">
      <c r="B10" s="42"/>
      <c r="C10" s="43"/>
      <c r="D10" s="38" t="s">
        <v>120</v>
      </c>
      <c r="E10" s="43"/>
      <c r="F10" s="43"/>
      <c r="G10" s="43"/>
      <c r="H10" s="43"/>
      <c r="I10" s="128"/>
      <c r="J10" s="43"/>
      <c r="K10" s="46"/>
    </row>
    <row r="11" spans="1:70" s="1" customFormat="1" ht="36.950000000000003" customHeight="1">
      <c r="B11" s="42"/>
      <c r="C11" s="43"/>
      <c r="D11" s="43"/>
      <c r="E11" s="408" t="s">
        <v>626</v>
      </c>
      <c r="F11" s="407"/>
      <c r="G11" s="407"/>
      <c r="H11" s="407"/>
      <c r="I11" s="128"/>
      <c r="J11" s="43"/>
      <c r="K11" s="46"/>
    </row>
    <row r="12" spans="1:70" s="1" customFormat="1">
      <c r="B12" s="42"/>
      <c r="C12" s="43"/>
      <c r="D12" s="43"/>
      <c r="E12" s="43"/>
      <c r="F12" s="43"/>
      <c r="G12" s="43"/>
      <c r="H12" s="43"/>
      <c r="I12" s="128"/>
      <c r="J12" s="43"/>
      <c r="K12" s="46"/>
    </row>
    <row r="13" spans="1:70" s="1" customFormat="1" ht="14.45" customHeight="1">
      <c r="B13" s="42"/>
      <c r="C13" s="43"/>
      <c r="D13" s="38" t="s">
        <v>20</v>
      </c>
      <c r="E13" s="43"/>
      <c r="F13" s="36" t="s">
        <v>21</v>
      </c>
      <c r="G13" s="43"/>
      <c r="H13" s="43"/>
      <c r="I13" s="129" t="s">
        <v>22</v>
      </c>
      <c r="J13" s="36" t="s">
        <v>21</v>
      </c>
      <c r="K13" s="46"/>
    </row>
    <row r="14" spans="1:70" s="1" customFormat="1" ht="14.45" customHeight="1">
      <c r="B14" s="42"/>
      <c r="C14" s="43"/>
      <c r="D14" s="38" t="s">
        <v>23</v>
      </c>
      <c r="E14" s="43"/>
      <c r="F14" s="36" t="s">
        <v>24</v>
      </c>
      <c r="G14" s="43"/>
      <c r="H14" s="43"/>
      <c r="I14" s="129" t="s">
        <v>25</v>
      </c>
      <c r="J14" s="130" t="str">
        <f>'Rekapitulace stavby'!AN8</f>
        <v>28. 2. 2018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28"/>
      <c r="J15" s="43"/>
      <c r="K15" s="46"/>
    </row>
    <row r="16" spans="1:70" s="1" customFormat="1" ht="14.45" customHeight="1">
      <c r="B16" s="42"/>
      <c r="C16" s="43"/>
      <c r="D16" s="38" t="s">
        <v>27</v>
      </c>
      <c r="E16" s="43"/>
      <c r="F16" s="43"/>
      <c r="G16" s="43"/>
      <c r="H16" s="43"/>
      <c r="I16" s="129" t="s">
        <v>28</v>
      </c>
      <c r="J16" s="36" t="s">
        <v>29</v>
      </c>
      <c r="K16" s="46"/>
    </row>
    <row r="17" spans="2:11" s="1" customFormat="1" ht="18" customHeight="1">
      <c r="B17" s="42"/>
      <c r="C17" s="43"/>
      <c r="D17" s="43"/>
      <c r="E17" s="36" t="s">
        <v>30</v>
      </c>
      <c r="F17" s="43"/>
      <c r="G17" s="43"/>
      <c r="H17" s="43"/>
      <c r="I17" s="129" t="s">
        <v>31</v>
      </c>
      <c r="J17" s="36" t="s">
        <v>32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28"/>
      <c r="J18" s="43"/>
      <c r="K18" s="46"/>
    </row>
    <row r="19" spans="2:11" s="1" customFormat="1" ht="14.45" customHeight="1">
      <c r="B19" s="42"/>
      <c r="C19" s="43"/>
      <c r="D19" s="38" t="s">
        <v>33</v>
      </c>
      <c r="E19" s="43"/>
      <c r="F19" s="43"/>
      <c r="G19" s="43"/>
      <c r="H19" s="43"/>
      <c r="I19" s="129" t="s">
        <v>28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29" t="s">
        <v>31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28"/>
      <c r="J21" s="43"/>
      <c r="K21" s="46"/>
    </row>
    <row r="22" spans="2:11" s="1" customFormat="1" ht="14.45" customHeight="1">
      <c r="B22" s="42"/>
      <c r="C22" s="43"/>
      <c r="D22" s="38" t="s">
        <v>35</v>
      </c>
      <c r="E22" s="43"/>
      <c r="F22" s="43"/>
      <c r="G22" s="43"/>
      <c r="H22" s="43"/>
      <c r="I22" s="129" t="s">
        <v>28</v>
      </c>
      <c r="J22" s="36" t="s">
        <v>36</v>
      </c>
      <c r="K22" s="46"/>
    </row>
    <row r="23" spans="2:11" s="1" customFormat="1" ht="18" customHeight="1">
      <c r="B23" s="42"/>
      <c r="C23" s="43"/>
      <c r="D23" s="43"/>
      <c r="E23" s="36" t="s">
        <v>37</v>
      </c>
      <c r="F23" s="43"/>
      <c r="G23" s="43"/>
      <c r="H23" s="43"/>
      <c r="I23" s="129" t="s">
        <v>31</v>
      </c>
      <c r="J23" s="36" t="s">
        <v>21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28"/>
      <c r="J24" s="43"/>
      <c r="K24" s="46"/>
    </row>
    <row r="25" spans="2:11" s="1" customFormat="1" ht="14.45" customHeight="1">
      <c r="B25" s="42"/>
      <c r="C25" s="43"/>
      <c r="D25" s="38" t="s">
        <v>39</v>
      </c>
      <c r="E25" s="43"/>
      <c r="F25" s="43"/>
      <c r="G25" s="43"/>
      <c r="H25" s="43"/>
      <c r="I25" s="128"/>
      <c r="J25" s="43"/>
      <c r="K25" s="46"/>
    </row>
    <row r="26" spans="2:11" s="7" customFormat="1" ht="16.5" customHeight="1">
      <c r="B26" s="131"/>
      <c r="C26" s="132"/>
      <c r="D26" s="132"/>
      <c r="E26" s="395" t="s">
        <v>21</v>
      </c>
      <c r="F26" s="395"/>
      <c r="G26" s="395"/>
      <c r="H26" s="395"/>
      <c r="I26" s="133"/>
      <c r="J26" s="132"/>
      <c r="K26" s="134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28"/>
      <c r="J27" s="43"/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25.35" customHeight="1">
      <c r="B29" s="42"/>
      <c r="C29" s="43"/>
      <c r="D29" s="137" t="s">
        <v>41</v>
      </c>
      <c r="E29" s="43"/>
      <c r="F29" s="43"/>
      <c r="G29" s="43"/>
      <c r="H29" s="43"/>
      <c r="I29" s="128"/>
      <c r="J29" s="138">
        <f>ROUND(J89,2)</f>
        <v>0</v>
      </c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14.45" customHeight="1">
      <c r="B31" s="42"/>
      <c r="C31" s="43"/>
      <c r="D31" s="43"/>
      <c r="E31" s="43"/>
      <c r="F31" s="47" t="s">
        <v>43</v>
      </c>
      <c r="G31" s="43"/>
      <c r="H31" s="43"/>
      <c r="I31" s="139" t="s">
        <v>42</v>
      </c>
      <c r="J31" s="47" t="s">
        <v>44</v>
      </c>
      <c r="K31" s="46"/>
    </row>
    <row r="32" spans="2:11" s="1" customFormat="1" ht="14.45" customHeight="1">
      <c r="B32" s="42"/>
      <c r="C32" s="43"/>
      <c r="D32" s="50" t="s">
        <v>45</v>
      </c>
      <c r="E32" s="50" t="s">
        <v>46</v>
      </c>
      <c r="F32" s="140">
        <f>ROUND(SUM(BE89:BE146), 2)</f>
        <v>0</v>
      </c>
      <c r="G32" s="43"/>
      <c r="H32" s="43"/>
      <c r="I32" s="141">
        <v>0.21</v>
      </c>
      <c r="J32" s="140">
        <f>ROUND(ROUND((SUM(BE89:BE146)),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47</v>
      </c>
      <c r="F33" s="140">
        <f>ROUND(SUM(BF89:BF146), 2)</f>
        <v>0</v>
      </c>
      <c r="G33" s="43"/>
      <c r="H33" s="43"/>
      <c r="I33" s="141">
        <v>0.15</v>
      </c>
      <c r="J33" s="140">
        <f>ROUND(ROUND((SUM(BF89:BF146)),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48</v>
      </c>
      <c r="F34" s="140">
        <f>ROUND(SUM(BG89:BG146), 2)</f>
        <v>0</v>
      </c>
      <c r="G34" s="43"/>
      <c r="H34" s="43"/>
      <c r="I34" s="141">
        <v>0.21</v>
      </c>
      <c r="J34" s="140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49</v>
      </c>
      <c r="F35" s="140">
        <f>ROUND(SUM(BH89:BH146), 2)</f>
        <v>0</v>
      </c>
      <c r="G35" s="43"/>
      <c r="H35" s="43"/>
      <c r="I35" s="141">
        <v>0.15</v>
      </c>
      <c r="J35" s="140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50</v>
      </c>
      <c r="F36" s="140">
        <f>ROUND(SUM(BI89:BI146), 2)</f>
        <v>0</v>
      </c>
      <c r="G36" s="43"/>
      <c r="H36" s="43"/>
      <c r="I36" s="141">
        <v>0</v>
      </c>
      <c r="J36" s="140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28"/>
      <c r="J37" s="43"/>
      <c r="K37" s="46"/>
    </row>
    <row r="38" spans="2:11" s="1" customFormat="1" ht="25.35" customHeight="1">
      <c r="B38" s="42"/>
      <c r="C38" s="142"/>
      <c r="D38" s="143" t="s">
        <v>51</v>
      </c>
      <c r="E38" s="80"/>
      <c r="F38" s="80"/>
      <c r="G38" s="144" t="s">
        <v>52</v>
      </c>
      <c r="H38" s="145" t="s">
        <v>53</v>
      </c>
      <c r="I38" s="146"/>
      <c r="J38" s="147">
        <f>SUM(J29:J36)</f>
        <v>0</v>
      </c>
      <c r="K38" s="148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49"/>
      <c r="J39" s="58"/>
      <c r="K39" s="59"/>
    </row>
    <row r="43" spans="2:11" s="1" customFormat="1" ht="6.95" customHeight="1">
      <c r="B43" s="150"/>
      <c r="C43" s="151"/>
      <c r="D43" s="151"/>
      <c r="E43" s="151"/>
      <c r="F43" s="151"/>
      <c r="G43" s="151"/>
      <c r="H43" s="151"/>
      <c r="I43" s="152"/>
      <c r="J43" s="151"/>
      <c r="K43" s="153"/>
    </row>
    <row r="44" spans="2:11" s="1" customFormat="1" ht="36.950000000000003" customHeight="1">
      <c r="B44" s="42"/>
      <c r="C44" s="31" t="s">
        <v>124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28"/>
      <c r="J45" s="43"/>
      <c r="K45" s="46"/>
    </row>
    <row r="46" spans="2:11" s="1" customFormat="1" ht="14.45" customHeight="1">
      <c r="B46" s="42"/>
      <c r="C46" s="38" t="s">
        <v>18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16.5" customHeight="1">
      <c r="B47" s="42"/>
      <c r="C47" s="43"/>
      <c r="D47" s="43"/>
      <c r="E47" s="405" t="str">
        <f>E7</f>
        <v>Rekonstrukce chodníků na ul. Dukelská, Šenov u Nového Jičína</v>
      </c>
      <c r="F47" s="406"/>
      <c r="G47" s="406"/>
      <c r="H47" s="406"/>
      <c r="I47" s="128"/>
      <c r="J47" s="43"/>
      <c r="K47" s="46"/>
    </row>
    <row r="48" spans="2:11" ht="15">
      <c r="B48" s="29"/>
      <c r="C48" s="38" t="s">
        <v>118</v>
      </c>
      <c r="D48" s="30"/>
      <c r="E48" s="30"/>
      <c r="F48" s="30"/>
      <c r="G48" s="30"/>
      <c r="H48" s="30"/>
      <c r="I48" s="127"/>
      <c r="J48" s="30"/>
      <c r="K48" s="32"/>
    </row>
    <row r="49" spans="2:47" s="1" customFormat="1" ht="16.5" customHeight="1">
      <c r="B49" s="42"/>
      <c r="C49" s="43"/>
      <c r="D49" s="43"/>
      <c r="E49" s="405" t="s">
        <v>625</v>
      </c>
      <c r="F49" s="407"/>
      <c r="G49" s="407"/>
      <c r="H49" s="407"/>
      <c r="I49" s="128"/>
      <c r="J49" s="43"/>
      <c r="K49" s="46"/>
    </row>
    <row r="50" spans="2:47" s="1" customFormat="1" ht="14.45" customHeight="1">
      <c r="B50" s="42"/>
      <c r="C50" s="38" t="s">
        <v>120</v>
      </c>
      <c r="D50" s="43"/>
      <c r="E50" s="43"/>
      <c r="F50" s="43"/>
      <c r="G50" s="43"/>
      <c r="H50" s="43"/>
      <c r="I50" s="128"/>
      <c r="J50" s="43"/>
      <c r="K50" s="46"/>
    </row>
    <row r="51" spans="2:47" s="1" customFormat="1" ht="17.25" customHeight="1">
      <c r="B51" s="42"/>
      <c r="C51" s="43"/>
      <c r="D51" s="43"/>
      <c r="E51" s="408" t="str">
        <f>E11</f>
        <v>SO 02 - Část b) Prostor nástupiště</v>
      </c>
      <c r="F51" s="407"/>
      <c r="G51" s="407"/>
      <c r="H51" s="407"/>
      <c r="I51" s="128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28"/>
      <c r="J52" s="43"/>
      <c r="K52" s="46"/>
    </row>
    <row r="53" spans="2:47" s="1" customFormat="1" ht="18" customHeight="1">
      <c r="B53" s="42"/>
      <c r="C53" s="38" t="s">
        <v>23</v>
      </c>
      <c r="D53" s="43"/>
      <c r="E53" s="43"/>
      <c r="F53" s="36" t="str">
        <f>F14</f>
        <v>Šenov u Nového Jičína</v>
      </c>
      <c r="G53" s="43"/>
      <c r="H53" s="43"/>
      <c r="I53" s="129" t="s">
        <v>25</v>
      </c>
      <c r="J53" s="130" t="str">
        <f>IF(J14="","",J14)</f>
        <v>28. 2. 2018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28"/>
      <c r="J54" s="43"/>
      <c r="K54" s="46"/>
    </row>
    <row r="55" spans="2:47" s="1" customFormat="1" ht="15">
      <c r="B55" s="42"/>
      <c r="C55" s="38" t="s">
        <v>27</v>
      </c>
      <c r="D55" s="43"/>
      <c r="E55" s="43"/>
      <c r="F55" s="36" t="str">
        <f>E17</f>
        <v>Obec Šenov u Nového Jičína</v>
      </c>
      <c r="G55" s="43"/>
      <c r="H55" s="43"/>
      <c r="I55" s="129" t="s">
        <v>35</v>
      </c>
      <c r="J55" s="395" t="str">
        <f>E23</f>
        <v>Ing. Marek Milich</v>
      </c>
      <c r="K55" s="46"/>
    </row>
    <row r="56" spans="2:47" s="1" customFormat="1" ht="14.45" customHeight="1">
      <c r="B56" s="42"/>
      <c r="C56" s="38" t="s">
        <v>33</v>
      </c>
      <c r="D56" s="43"/>
      <c r="E56" s="43"/>
      <c r="F56" s="36" t="str">
        <f>IF(E20="","",E20)</f>
        <v/>
      </c>
      <c r="G56" s="43"/>
      <c r="H56" s="43"/>
      <c r="I56" s="128"/>
      <c r="J56" s="409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28"/>
      <c r="J57" s="43"/>
      <c r="K57" s="46"/>
    </row>
    <row r="58" spans="2:47" s="1" customFormat="1" ht="29.25" customHeight="1">
      <c r="B58" s="42"/>
      <c r="C58" s="154" t="s">
        <v>125</v>
      </c>
      <c r="D58" s="142"/>
      <c r="E58" s="142"/>
      <c r="F58" s="142"/>
      <c r="G58" s="142"/>
      <c r="H58" s="142"/>
      <c r="I58" s="155"/>
      <c r="J58" s="156" t="s">
        <v>126</v>
      </c>
      <c r="K58" s="157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28"/>
      <c r="J59" s="43"/>
      <c r="K59" s="46"/>
    </row>
    <row r="60" spans="2:47" s="1" customFormat="1" ht="29.25" customHeight="1">
      <c r="B60" s="42"/>
      <c r="C60" s="158" t="s">
        <v>127</v>
      </c>
      <c r="D60" s="43"/>
      <c r="E60" s="43"/>
      <c r="F60" s="43"/>
      <c r="G60" s="43"/>
      <c r="H60" s="43"/>
      <c r="I60" s="128"/>
      <c r="J60" s="138">
        <f>J89</f>
        <v>0</v>
      </c>
      <c r="K60" s="46"/>
      <c r="AU60" s="25" t="s">
        <v>128</v>
      </c>
    </row>
    <row r="61" spans="2:47" s="8" customFormat="1" ht="24.95" customHeight="1">
      <c r="B61" s="159"/>
      <c r="C61" s="160"/>
      <c r="D61" s="161" t="s">
        <v>129</v>
      </c>
      <c r="E61" s="162"/>
      <c r="F61" s="162"/>
      <c r="G61" s="162"/>
      <c r="H61" s="162"/>
      <c r="I61" s="163"/>
      <c r="J61" s="164">
        <f>J90</f>
        <v>0</v>
      </c>
      <c r="K61" s="165"/>
    </row>
    <row r="62" spans="2:47" s="9" customFormat="1" ht="19.899999999999999" customHeight="1">
      <c r="B62" s="166"/>
      <c r="C62" s="167"/>
      <c r="D62" s="168" t="s">
        <v>130</v>
      </c>
      <c r="E62" s="169"/>
      <c r="F62" s="169"/>
      <c r="G62" s="169"/>
      <c r="H62" s="169"/>
      <c r="I62" s="170"/>
      <c r="J62" s="171">
        <f>J91</f>
        <v>0</v>
      </c>
      <c r="K62" s="172"/>
    </row>
    <row r="63" spans="2:47" s="9" customFormat="1" ht="19.899999999999999" customHeight="1">
      <c r="B63" s="166"/>
      <c r="C63" s="167"/>
      <c r="D63" s="168" t="s">
        <v>131</v>
      </c>
      <c r="E63" s="169"/>
      <c r="F63" s="169"/>
      <c r="G63" s="169"/>
      <c r="H63" s="169"/>
      <c r="I63" s="170"/>
      <c r="J63" s="171">
        <f>J103</f>
        <v>0</v>
      </c>
      <c r="K63" s="172"/>
    </row>
    <row r="64" spans="2:47" s="9" customFormat="1" ht="19.899999999999999" customHeight="1">
      <c r="B64" s="166"/>
      <c r="C64" s="167"/>
      <c r="D64" s="168" t="s">
        <v>132</v>
      </c>
      <c r="E64" s="169"/>
      <c r="F64" s="169"/>
      <c r="G64" s="169"/>
      <c r="H64" s="169"/>
      <c r="I64" s="170"/>
      <c r="J64" s="171">
        <f>J107</f>
        <v>0</v>
      </c>
      <c r="K64" s="172"/>
    </row>
    <row r="65" spans="2:12" s="9" customFormat="1" ht="19.899999999999999" customHeight="1">
      <c r="B65" s="166"/>
      <c r="C65" s="167"/>
      <c r="D65" s="168" t="s">
        <v>133</v>
      </c>
      <c r="E65" s="169"/>
      <c r="F65" s="169"/>
      <c r="G65" s="169"/>
      <c r="H65" s="169"/>
      <c r="I65" s="170"/>
      <c r="J65" s="171">
        <f>J121</f>
        <v>0</v>
      </c>
      <c r="K65" s="172"/>
    </row>
    <row r="66" spans="2:12" s="9" customFormat="1" ht="19.899999999999999" customHeight="1">
      <c r="B66" s="166"/>
      <c r="C66" s="167"/>
      <c r="D66" s="168" t="s">
        <v>134</v>
      </c>
      <c r="E66" s="169"/>
      <c r="F66" s="169"/>
      <c r="G66" s="169"/>
      <c r="H66" s="169"/>
      <c r="I66" s="170"/>
      <c r="J66" s="171">
        <f>J128</f>
        <v>0</v>
      </c>
      <c r="K66" s="172"/>
    </row>
    <row r="67" spans="2:12" s="9" customFormat="1" ht="19.899999999999999" customHeight="1">
      <c r="B67" s="166"/>
      <c r="C67" s="167"/>
      <c r="D67" s="168" t="s">
        <v>135</v>
      </c>
      <c r="E67" s="169"/>
      <c r="F67" s="169"/>
      <c r="G67" s="169"/>
      <c r="H67" s="169"/>
      <c r="I67" s="170"/>
      <c r="J67" s="171">
        <f>J145</f>
        <v>0</v>
      </c>
      <c r="K67" s="172"/>
    </row>
    <row r="68" spans="2:12" s="1" customFormat="1" ht="21.75" customHeight="1">
      <c r="B68" s="42"/>
      <c r="C68" s="43"/>
      <c r="D68" s="43"/>
      <c r="E68" s="43"/>
      <c r="F68" s="43"/>
      <c r="G68" s="43"/>
      <c r="H68" s="43"/>
      <c r="I68" s="128"/>
      <c r="J68" s="43"/>
      <c r="K68" s="46"/>
    </row>
    <row r="69" spans="2:12" s="1" customFormat="1" ht="6.95" customHeight="1">
      <c r="B69" s="57"/>
      <c r="C69" s="58"/>
      <c r="D69" s="58"/>
      <c r="E69" s="58"/>
      <c r="F69" s="58"/>
      <c r="G69" s="58"/>
      <c r="H69" s="58"/>
      <c r="I69" s="149"/>
      <c r="J69" s="58"/>
      <c r="K69" s="59"/>
    </row>
    <row r="73" spans="2:12" s="1" customFormat="1" ht="6.95" customHeight="1">
      <c r="B73" s="60"/>
      <c r="C73" s="61"/>
      <c r="D73" s="61"/>
      <c r="E73" s="61"/>
      <c r="F73" s="61"/>
      <c r="G73" s="61"/>
      <c r="H73" s="61"/>
      <c r="I73" s="152"/>
      <c r="J73" s="61"/>
      <c r="K73" s="61"/>
      <c r="L73" s="62"/>
    </row>
    <row r="74" spans="2:12" s="1" customFormat="1" ht="36.950000000000003" customHeight="1">
      <c r="B74" s="42"/>
      <c r="C74" s="63" t="s">
        <v>138</v>
      </c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6.95" customHeight="1">
      <c r="B75" s="42"/>
      <c r="C75" s="64"/>
      <c r="D75" s="64"/>
      <c r="E75" s="64"/>
      <c r="F75" s="64"/>
      <c r="G75" s="64"/>
      <c r="H75" s="64"/>
      <c r="I75" s="173"/>
      <c r="J75" s="64"/>
      <c r="K75" s="64"/>
      <c r="L75" s="62"/>
    </row>
    <row r="76" spans="2:12" s="1" customFormat="1" ht="14.45" customHeight="1">
      <c r="B76" s="42"/>
      <c r="C76" s="66" t="s">
        <v>18</v>
      </c>
      <c r="D76" s="64"/>
      <c r="E76" s="64"/>
      <c r="F76" s="64"/>
      <c r="G76" s="64"/>
      <c r="H76" s="64"/>
      <c r="I76" s="173"/>
      <c r="J76" s="64"/>
      <c r="K76" s="64"/>
      <c r="L76" s="62"/>
    </row>
    <row r="77" spans="2:12" s="1" customFormat="1" ht="16.5" customHeight="1">
      <c r="B77" s="42"/>
      <c r="C77" s="64"/>
      <c r="D77" s="64"/>
      <c r="E77" s="399" t="str">
        <f>E7</f>
        <v>Rekonstrukce chodníků na ul. Dukelská, Šenov u Nového Jičína</v>
      </c>
      <c r="F77" s="400"/>
      <c r="G77" s="400"/>
      <c r="H77" s="400"/>
      <c r="I77" s="173"/>
      <c r="J77" s="64"/>
      <c r="K77" s="64"/>
      <c r="L77" s="62"/>
    </row>
    <row r="78" spans="2:12" ht="15">
      <c r="B78" s="29"/>
      <c r="C78" s="66" t="s">
        <v>118</v>
      </c>
      <c r="D78" s="174"/>
      <c r="E78" s="174"/>
      <c r="F78" s="174"/>
      <c r="G78" s="174"/>
      <c r="H78" s="174"/>
      <c r="J78" s="174"/>
      <c r="K78" s="174"/>
      <c r="L78" s="175"/>
    </row>
    <row r="79" spans="2:12" s="1" customFormat="1" ht="16.5" customHeight="1">
      <c r="B79" s="42"/>
      <c r="C79" s="64"/>
      <c r="D79" s="64"/>
      <c r="E79" s="399" t="s">
        <v>625</v>
      </c>
      <c r="F79" s="402"/>
      <c r="G79" s="402"/>
      <c r="H79" s="402"/>
      <c r="I79" s="173"/>
      <c r="J79" s="64"/>
      <c r="K79" s="64"/>
      <c r="L79" s="62"/>
    </row>
    <row r="80" spans="2:12" s="1" customFormat="1" ht="14.45" customHeight="1">
      <c r="B80" s="42"/>
      <c r="C80" s="66" t="s">
        <v>120</v>
      </c>
      <c r="D80" s="64"/>
      <c r="E80" s="64"/>
      <c r="F80" s="64"/>
      <c r="G80" s="64"/>
      <c r="H80" s="64"/>
      <c r="I80" s="173"/>
      <c r="J80" s="64"/>
      <c r="K80" s="64"/>
      <c r="L80" s="62"/>
    </row>
    <row r="81" spans="2:65" s="1" customFormat="1" ht="17.25" customHeight="1">
      <c r="B81" s="42"/>
      <c r="C81" s="64"/>
      <c r="D81" s="64"/>
      <c r="E81" s="367" t="str">
        <f>E11</f>
        <v>SO 02 - Část b) Prostor nástupiště</v>
      </c>
      <c r="F81" s="402"/>
      <c r="G81" s="402"/>
      <c r="H81" s="402"/>
      <c r="I81" s="173"/>
      <c r="J81" s="64"/>
      <c r="K81" s="64"/>
      <c r="L81" s="62"/>
    </row>
    <row r="82" spans="2:65" s="1" customFormat="1" ht="6.95" customHeight="1">
      <c r="B82" s="42"/>
      <c r="C82" s="64"/>
      <c r="D82" s="64"/>
      <c r="E82" s="64"/>
      <c r="F82" s="64"/>
      <c r="G82" s="64"/>
      <c r="H82" s="64"/>
      <c r="I82" s="173"/>
      <c r="J82" s="64"/>
      <c r="K82" s="64"/>
      <c r="L82" s="62"/>
    </row>
    <row r="83" spans="2:65" s="1" customFormat="1" ht="18" customHeight="1">
      <c r="B83" s="42"/>
      <c r="C83" s="66" t="s">
        <v>23</v>
      </c>
      <c r="D83" s="64"/>
      <c r="E83" s="64"/>
      <c r="F83" s="176" t="str">
        <f>F14</f>
        <v>Šenov u Nového Jičína</v>
      </c>
      <c r="G83" s="64"/>
      <c r="H83" s="64"/>
      <c r="I83" s="177" t="s">
        <v>25</v>
      </c>
      <c r="J83" s="74" t="str">
        <f>IF(J14="","",J14)</f>
        <v>28. 2. 2018</v>
      </c>
      <c r="K83" s="64"/>
      <c r="L83" s="62"/>
    </row>
    <row r="84" spans="2:65" s="1" customFormat="1" ht="6.95" customHeight="1">
      <c r="B84" s="42"/>
      <c r="C84" s="64"/>
      <c r="D84" s="64"/>
      <c r="E84" s="64"/>
      <c r="F84" s="64"/>
      <c r="G84" s="64"/>
      <c r="H84" s="64"/>
      <c r="I84" s="173"/>
      <c r="J84" s="64"/>
      <c r="K84" s="64"/>
      <c r="L84" s="62"/>
    </row>
    <row r="85" spans="2:65" s="1" customFormat="1" ht="15">
      <c r="B85" s="42"/>
      <c r="C85" s="66" t="s">
        <v>27</v>
      </c>
      <c r="D85" s="64"/>
      <c r="E85" s="64"/>
      <c r="F85" s="176" t="str">
        <f>E17</f>
        <v>Obec Šenov u Nového Jičína</v>
      </c>
      <c r="G85" s="64"/>
      <c r="H85" s="64"/>
      <c r="I85" s="177" t="s">
        <v>35</v>
      </c>
      <c r="J85" s="176" t="str">
        <f>E23</f>
        <v>Ing. Marek Milich</v>
      </c>
      <c r="K85" s="64"/>
      <c r="L85" s="62"/>
    </row>
    <row r="86" spans="2:65" s="1" customFormat="1" ht="14.45" customHeight="1">
      <c r="B86" s="42"/>
      <c r="C86" s="66" t="s">
        <v>33</v>
      </c>
      <c r="D86" s="64"/>
      <c r="E86" s="64"/>
      <c r="F86" s="176" t="str">
        <f>IF(E20="","",E20)</f>
        <v/>
      </c>
      <c r="G86" s="64"/>
      <c r="H86" s="64"/>
      <c r="I86" s="173"/>
      <c r="J86" s="64"/>
      <c r="K86" s="64"/>
      <c r="L86" s="62"/>
    </row>
    <row r="87" spans="2:65" s="1" customFormat="1" ht="10.35" customHeight="1">
      <c r="B87" s="42"/>
      <c r="C87" s="64"/>
      <c r="D87" s="64"/>
      <c r="E87" s="64"/>
      <c r="F87" s="64"/>
      <c r="G87" s="64"/>
      <c r="H87" s="64"/>
      <c r="I87" s="173"/>
      <c r="J87" s="64"/>
      <c r="K87" s="64"/>
      <c r="L87" s="62"/>
    </row>
    <row r="88" spans="2:65" s="10" customFormat="1" ht="29.25" customHeight="1">
      <c r="B88" s="178"/>
      <c r="C88" s="179" t="s">
        <v>139</v>
      </c>
      <c r="D88" s="180" t="s">
        <v>60</v>
      </c>
      <c r="E88" s="180" t="s">
        <v>56</v>
      </c>
      <c r="F88" s="180" t="s">
        <v>140</v>
      </c>
      <c r="G88" s="180" t="s">
        <v>141</v>
      </c>
      <c r="H88" s="180" t="s">
        <v>142</v>
      </c>
      <c r="I88" s="181" t="s">
        <v>143</v>
      </c>
      <c r="J88" s="180" t="s">
        <v>126</v>
      </c>
      <c r="K88" s="182" t="s">
        <v>144</v>
      </c>
      <c r="L88" s="183"/>
      <c r="M88" s="82" t="s">
        <v>145</v>
      </c>
      <c r="N88" s="83" t="s">
        <v>45</v>
      </c>
      <c r="O88" s="83" t="s">
        <v>146</v>
      </c>
      <c r="P88" s="83" t="s">
        <v>147</v>
      </c>
      <c r="Q88" s="83" t="s">
        <v>148</v>
      </c>
      <c r="R88" s="83" t="s">
        <v>149</v>
      </c>
      <c r="S88" s="83" t="s">
        <v>150</v>
      </c>
      <c r="T88" s="84" t="s">
        <v>151</v>
      </c>
    </row>
    <row r="89" spans="2:65" s="1" customFormat="1" ht="29.25" customHeight="1">
      <c r="B89" s="42"/>
      <c r="C89" s="88" t="s">
        <v>127</v>
      </c>
      <c r="D89" s="64"/>
      <c r="E89" s="64"/>
      <c r="F89" s="64"/>
      <c r="G89" s="64"/>
      <c r="H89" s="64"/>
      <c r="I89" s="173"/>
      <c r="J89" s="184">
        <f>BK89</f>
        <v>0</v>
      </c>
      <c r="K89" s="64"/>
      <c r="L89" s="62"/>
      <c r="M89" s="85"/>
      <c r="N89" s="86"/>
      <c r="O89" s="86"/>
      <c r="P89" s="185">
        <f>P90</f>
        <v>0</v>
      </c>
      <c r="Q89" s="86"/>
      <c r="R89" s="185">
        <f>R90</f>
        <v>6.5234472500000003</v>
      </c>
      <c r="S89" s="86"/>
      <c r="T89" s="186">
        <f>T90</f>
        <v>4.0204000000000004</v>
      </c>
      <c r="AT89" s="25" t="s">
        <v>74</v>
      </c>
      <c r="AU89" s="25" t="s">
        <v>128</v>
      </c>
      <c r="BK89" s="187">
        <f>BK90</f>
        <v>0</v>
      </c>
    </row>
    <row r="90" spans="2:65" s="11" customFormat="1" ht="37.35" customHeight="1">
      <c r="B90" s="188"/>
      <c r="C90" s="189"/>
      <c r="D90" s="190" t="s">
        <v>74</v>
      </c>
      <c r="E90" s="191" t="s">
        <v>152</v>
      </c>
      <c r="F90" s="191" t="s">
        <v>153</v>
      </c>
      <c r="G90" s="189"/>
      <c r="H90" s="189"/>
      <c r="I90" s="192"/>
      <c r="J90" s="193">
        <f>BK90</f>
        <v>0</v>
      </c>
      <c r="K90" s="189"/>
      <c r="L90" s="194"/>
      <c r="M90" s="195"/>
      <c r="N90" s="196"/>
      <c r="O90" s="196"/>
      <c r="P90" s="197">
        <f>P91+P103+P107+P121+P128+P145</f>
        <v>0</v>
      </c>
      <c r="Q90" s="196"/>
      <c r="R90" s="197">
        <f>R91+R103+R107+R121+R128+R145</f>
        <v>6.5234472500000003</v>
      </c>
      <c r="S90" s="196"/>
      <c r="T90" s="198">
        <f>T91+T103+T107+T121+T128+T145</f>
        <v>4.0204000000000004</v>
      </c>
      <c r="AR90" s="199" t="s">
        <v>79</v>
      </c>
      <c r="AT90" s="200" t="s">
        <v>74</v>
      </c>
      <c r="AU90" s="200" t="s">
        <v>75</v>
      </c>
      <c r="AY90" s="199" t="s">
        <v>154</v>
      </c>
      <c r="BK90" s="201">
        <f>BK91+BK103+BK107+BK121+BK128+BK145</f>
        <v>0</v>
      </c>
    </row>
    <row r="91" spans="2:65" s="11" customFormat="1" ht="19.899999999999999" customHeight="1">
      <c r="B91" s="188"/>
      <c r="C91" s="189"/>
      <c r="D91" s="190" t="s">
        <v>74</v>
      </c>
      <c r="E91" s="202" t="s">
        <v>79</v>
      </c>
      <c r="F91" s="202" t="s">
        <v>155</v>
      </c>
      <c r="G91" s="189"/>
      <c r="H91" s="189"/>
      <c r="I91" s="192"/>
      <c r="J91" s="203">
        <f>BK91</f>
        <v>0</v>
      </c>
      <c r="K91" s="189"/>
      <c r="L91" s="194"/>
      <c r="M91" s="195"/>
      <c r="N91" s="196"/>
      <c r="O91" s="196"/>
      <c r="P91" s="197">
        <f>SUM(P92:P102)</f>
        <v>0</v>
      </c>
      <c r="Q91" s="196"/>
      <c r="R91" s="197">
        <f>SUM(R92:R102)</f>
        <v>9.720000000000001E-4</v>
      </c>
      <c r="S91" s="196"/>
      <c r="T91" s="198">
        <f>SUM(T92:T102)</f>
        <v>4.0204000000000004</v>
      </c>
      <c r="AR91" s="199" t="s">
        <v>79</v>
      </c>
      <c r="AT91" s="200" t="s">
        <v>74</v>
      </c>
      <c r="AU91" s="200" t="s">
        <v>79</v>
      </c>
      <c r="AY91" s="199" t="s">
        <v>154</v>
      </c>
      <c r="BK91" s="201">
        <f>SUM(BK92:BK102)</f>
        <v>0</v>
      </c>
    </row>
    <row r="92" spans="2:65" s="1" customFormat="1" ht="25.5" customHeight="1">
      <c r="B92" s="42"/>
      <c r="C92" s="204" t="s">
        <v>79</v>
      </c>
      <c r="D92" s="204" t="s">
        <v>156</v>
      </c>
      <c r="E92" s="205" t="s">
        <v>196</v>
      </c>
      <c r="F92" s="206" t="s">
        <v>197</v>
      </c>
      <c r="G92" s="207" t="s">
        <v>159</v>
      </c>
      <c r="H92" s="208">
        <v>12.15</v>
      </c>
      <c r="I92" s="209"/>
      <c r="J92" s="210">
        <f>ROUND(I92*H92,2)</f>
        <v>0</v>
      </c>
      <c r="K92" s="206" t="s">
        <v>21</v>
      </c>
      <c r="L92" s="62"/>
      <c r="M92" s="211" t="s">
        <v>21</v>
      </c>
      <c r="N92" s="212" t="s">
        <v>46</v>
      </c>
      <c r="O92" s="43"/>
      <c r="P92" s="213">
        <f>O92*H92</f>
        <v>0</v>
      </c>
      <c r="Q92" s="213">
        <v>8.0000000000000007E-5</v>
      </c>
      <c r="R92" s="213">
        <f>Q92*H92</f>
        <v>9.720000000000001E-4</v>
      </c>
      <c r="S92" s="213">
        <v>0.25600000000000001</v>
      </c>
      <c r="T92" s="214">
        <f>S92*H92</f>
        <v>3.1104000000000003</v>
      </c>
      <c r="AR92" s="25" t="s">
        <v>161</v>
      </c>
      <c r="AT92" s="25" t="s">
        <v>156</v>
      </c>
      <c r="AU92" s="25" t="s">
        <v>83</v>
      </c>
      <c r="AY92" s="25" t="s">
        <v>154</v>
      </c>
      <c r="BE92" s="215">
        <f>IF(N92="základní",J92,0)</f>
        <v>0</v>
      </c>
      <c r="BF92" s="215">
        <f>IF(N92="snížená",J92,0)</f>
        <v>0</v>
      </c>
      <c r="BG92" s="215">
        <f>IF(N92="zákl. přenesená",J92,0)</f>
        <v>0</v>
      </c>
      <c r="BH92" s="215">
        <f>IF(N92="sníž. přenesená",J92,0)</f>
        <v>0</v>
      </c>
      <c r="BI92" s="215">
        <f>IF(N92="nulová",J92,0)</f>
        <v>0</v>
      </c>
      <c r="BJ92" s="25" t="s">
        <v>79</v>
      </c>
      <c r="BK92" s="215">
        <f>ROUND(I92*H92,2)</f>
        <v>0</v>
      </c>
      <c r="BL92" s="25" t="s">
        <v>161</v>
      </c>
      <c r="BM92" s="25" t="s">
        <v>627</v>
      </c>
    </row>
    <row r="93" spans="2:65" s="12" customFormat="1">
      <c r="B93" s="216"/>
      <c r="C93" s="217"/>
      <c r="D93" s="218" t="s">
        <v>163</v>
      </c>
      <c r="E93" s="219" t="s">
        <v>21</v>
      </c>
      <c r="F93" s="220" t="s">
        <v>199</v>
      </c>
      <c r="G93" s="217"/>
      <c r="H93" s="219" t="s">
        <v>21</v>
      </c>
      <c r="I93" s="221"/>
      <c r="J93" s="217"/>
      <c r="K93" s="217"/>
      <c r="L93" s="222"/>
      <c r="M93" s="223"/>
      <c r="N93" s="224"/>
      <c r="O93" s="224"/>
      <c r="P93" s="224"/>
      <c r="Q93" s="224"/>
      <c r="R93" s="224"/>
      <c r="S93" s="224"/>
      <c r="T93" s="225"/>
      <c r="AT93" s="226" t="s">
        <v>163</v>
      </c>
      <c r="AU93" s="226" t="s">
        <v>83</v>
      </c>
      <c r="AV93" s="12" t="s">
        <v>79</v>
      </c>
      <c r="AW93" s="12" t="s">
        <v>38</v>
      </c>
      <c r="AX93" s="12" t="s">
        <v>75</v>
      </c>
      <c r="AY93" s="226" t="s">
        <v>154</v>
      </c>
    </row>
    <row r="94" spans="2:65" s="13" customFormat="1">
      <c r="B94" s="227"/>
      <c r="C94" s="228"/>
      <c r="D94" s="218" t="s">
        <v>163</v>
      </c>
      <c r="E94" s="229" t="s">
        <v>21</v>
      </c>
      <c r="F94" s="230" t="s">
        <v>628</v>
      </c>
      <c r="G94" s="228"/>
      <c r="H94" s="231">
        <v>12.15</v>
      </c>
      <c r="I94" s="232"/>
      <c r="J94" s="228"/>
      <c r="K94" s="228"/>
      <c r="L94" s="233"/>
      <c r="M94" s="234"/>
      <c r="N94" s="235"/>
      <c r="O94" s="235"/>
      <c r="P94" s="235"/>
      <c r="Q94" s="235"/>
      <c r="R94" s="235"/>
      <c r="S94" s="235"/>
      <c r="T94" s="236"/>
      <c r="AT94" s="237" t="s">
        <v>163</v>
      </c>
      <c r="AU94" s="237" t="s">
        <v>83</v>
      </c>
      <c r="AV94" s="13" t="s">
        <v>83</v>
      </c>
      <c r="AW94" s="13" t="s">
        <v>38</v>
      </c>
      <c r="AX94" s="13" t="s">
        <v>79</v>
      </c>
      <c r="AY94" s="237" t="s">
        <v>154</v>
      </c>
    </row>
    <row r="95" spans="2:65" s="1" customFormat="1" ht="38.25" customHeight="1">
      <c r="B95" s="42"/>
      <c r="C95" s="204" t="s">
        <v>83</v>
      </c>
      <c r="D95" s="204" t="s">
        <v>156</v>
      </c>
      <c r="E95" s="205" t="s">
        <v>202</v>
      </c>
      <c r="F95" s="206" t="s">
        <v>203</v>
      </c>
      <c r="G95" s="207" t="s">
        <v>204</v>
      </c>
      <c r="H95" s="208">
        <v>3</v>
      </c>
      <c r="I95" s="209"/>
      <c r="J95" s="210">
        <f>ROUND(I95*H95,2)</f>
        <v>0</v>
      </c>
      <c r="K95" s="206" t="s">
        <v>160</v>
      </c>
      <c r="L95" s="62"/>
      <c r="M95" s="211" t="s">
        <v>21</v>
      </c>
      <c r="N95" s="212" t="s">
        <v>46</v>
      </c>
      <c r="O95" s="43"/>
      <c r="P95" s="213">
        <f>O95*H95</f>
        <v>0</v>
      </c>
      <c r="Q95" s="213">
        <v>0</v>
      </c>
      <c r="R95" s="213">
        <f>Q95*H95</f>
        <v>0</v>
      </c>
      <c r="S95" s="213">
        <v>0.28999999999999998</v>
      </c>
      <c r="T95" s="214">
        <f>S95*H95</f>
        <v>0.86999999999999988</v>
      </c>
      <c r="AR95" s="25" t="s">
        <v>161</v>
      </c>
      <c r="AT95" s="25" t="s">
        <v>156</v>
      </c>
      <c r="AU95" s="25" t="s">
        <v>83</v>
      </c>
      <c r="AY95" s="25" t="s">
        <v>154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25" t="s">
        <v>79</v>
      </c>
      <c r="BK95" s="215">
        <f>ROUND(I95*H95,2)</f>
        <v>0</v>
      </c>
      <c r="BL95" s="25" t="s">
        <v>161</v>
      </c>
      <c r="BM95" s="25" t="s">
        <v>629</v>
      </c>
    </row>
    <row r="96" spans="2:65" s="12" customFormat="1">
      <c r="B96" s="216"/>
      <c r="C96" s="217"/>
      <c r="D96" s="218" t="s">
        <v>163</v>
      </c>
      <c r="E96" s="219" t="s">
        <v>21</v>
      </c>
      <c r="F96" s="220" t="s">
        <v>429</v>
      </c>
      <c r="G96" s="217"/>
      <c r="H96" s="219" t="s">
        <v>21</v>
      </c>
      <c r="I96" s="221"/>
      <c r="J96" s="217"/>
      <c r="K96" s="217"/>
      <c r="L96" s="222"/>
      <c r="M96" s="223"/>
      <c r="N96" s="224"/>
      <c r="O96" s="224"/>
      <c r="P96" s="224"/>
      <c r="Q96" s="224"/>
      <c r="R96" s="224"/>
      <c r="S96" s="224"/>
      <c r="T96" s="225"/>
      <c r="AT96" s="226" t="s">
        <v>163</v>
      </c>
      <c r="AU96" s="226" t="s">
        <v>83</v>
      </c>
      <c r="AV96" s="12" t="s">
        <v>79</v>
      </c>
      <c r="AW96" s="12" t="s">
        <v>38</v>
      </c>
      <c r="AX96" s="12" t="s">
        <v>75</v>
      </c>
      <c r="AY96" s="226" t="s">
        <v>154</v>
      </c>
    </row>
    <row r="97" spans="2:65" s="13" customFormat="1">
      <c r="B97" s="227"/>
      <c r="C97" s="228"/>
      <c r="D97" s="218" t="s">
        <v>163</v>
      </c>
      <c r="E97" s="229" t="s">
        <v>21</v>
      </c>
      <c r="F97" s="230" t="s">
        <v>630</v>
      </c>
      <c r="G97" s="228"/>
      <c r="H97" s="231">
        <v>3</v>
      </c>
      <c r="I97" s="232"/>
      <c r="J97" s="228"/>
      <c r="K97" s="228"/>
      <c r="L97" s="233"/>
      <c r="M97" s="234"/>
      <c r="N97" s="235"/>
      <c r="O97" s="235"/>
      <c r="P97" s="235"/>
      <c r="Q97" s="235"/>
      <c r="R97" s="235"/>
      <c r="S97" s="235"/>
      <c r="T97" s="236"/>
      <c r="AT97" s="237" t="s">
        <v>163</v>
      </c>
      <c r="AU97" s="237" t="s">
        <v>83</v>
      </c>
      <c r="AV97" s="13" t="s">
        <v>83</v>
      </c>
      <c r="AW97" s="13" t="s">
        <v>38</v>
      </c>
      <c r="AX97" s="13" t="s">
        <v>79</v>
      </c>
      <c r="AY97" s="237" t="s">
        <v>154</v>
      </c>
    </row>
    <row r="98" spans="2:65" s="1" customFormat="1" ht="25.5" customHeight="1">
      <c r="B98" s="42"/>
      <c r="C98" s="204" t="s">
        <v>91</v>
      </c>
      <c r="D98" s="204" t="s">
        <v>156</v>
      </c>
      <c r="E98" s="205" t="s">
        <v>209</v>
      </c>
      <c r="F98" s="206" t="s">
        <v>210</v>
      </c>
      <c r="G98" s="207" t="s">
        <v>204</v>
      </c>
      <c r="H98" s="208">
        <v>1</v>
      </c>
      <c r="I98" s="209"/>
      <c r="J98" s="210">
        <f>ROUND(I98*H98,2)</f>
        <v>0</v>
      </c>
      <c r="K98" s="206" t="s">
        <v>160</v>
      </c>
      <c r="L98" s="62"/>
      <c r="M98" s="211" t="s">
        <v>21</v>
      </c>
      <c r="N98" s="212" t="s">
        <v>46</v>
      </c>
      <c r="O98" s="43"/>
      <c r="P98" s="213">
        <f>O98*H98</f>
        <v>0</v>
      </c>
      <c r="Q98" s="213">
        <v>0</v>
      </c>
      <c r="R98" s="213">
        <f>Q98*H98</f>
        <v>0</v>
      </c>
      <c r="S98" s="213">
        <v>0.04</v>
      </c>
      <c r="T98" s="214">
        <f>S98*H98</f>
        <v>0.04</v>
      </c>
      <c r="AR98" s="25" t="s">
        <v>161</v>
      </c>
      <c r="AT98" s="25" t="s">
        <v>156</v>
      </c>
      <c r="AU98" s="25" t="s">
        <v>83</v>
      </c>
      <c r="AY98" s="25" t="s">
        <v>154</v>
      </c>
      <c r="BE98" s="215">
        <f>IF(N98="základní",J98,0)</f>
        <v>0</v>
      </c>
      <c r="BF98" s="215">
        <f>IF(N98="snížená",J98,0)</f>
        <v>0</v>
      </c>
      <c r="BG98" s="215">
        <f>IF(N98="zákl. přenesená",J98,0)</f>
        <v>0</v>
      </c>
      <c r="BH98" s="215">
        <f>IF(N98="sníž. přenesená",J98,0)</f>
        <v>0</v>
      </c>
      <c r="BI98" s="215">
        <f>IF(N98="nulová",J98,0)</f>
        <v>0</v>
      </c>
      <c r="BJ98" s="25" t="s">
        <v>79</v>
      </c>
      <c r="BK98" s="215">
        <f>ROUND(I98*H98,2)</f>
        <v>0</v>
      </c>
      <c r="BL98" s="25" t="s">
        <v>161</v>
      </c>
      <c r="BM98" s="25" t="s">
        <v>631</v>
      </c>
    </row>
    <row r="99" spans="2:65" s="12" customFormat="1">
      <c r="B99" s="216"/>
      <c r="C99" s="217"/>
      <c r="D99" s="218" t="s">
        <v>163</v>
      </c>
      <c r="E99" s="219" t="s">
        <v>21</v>
      </c>
      <c r="F99" s="220" t="s">
        <v>632</v>
      </c>
      <c r="G99" s="217"/>
      <c r="H99" s="219" t="s">
        <v>21</v>
      </c>
      <c r="I99" s="221"/>
      <c r="J99" s="217"/>
      <c r="K99" s="217"/>
      <c r="L99" s="222"/>
      <c r="M99" s="223"/>
      <c r="N99" s="224"/>
      <c r="O99" s="224"/>
      <c r="P99" s="224"/>
      <c r="Q99" s="224"/>
      <c r="R99" s="224"/>
      <c r="S99" s="224"/>
      <c r="T99" s="225"/>
      <c r="AT99" s="226" t="s">
        <v>163</v>
      </c>
      <c r="AU99" s="226" t="s">
        <v>83</v>
      </c>
      <c r="AV99" s="12" t="s">
        <v>79</v>
      </c>
      <c r="AW99" s="12" t="s">
        <v>38</v>
      </c>
      <c r="AX99" s="12" t="s">
        <v>75</v>
      </c>
      <c r="AY99" s="226" t="s">
        <v>154</v>
      </c>
    </row>
    <row r="100" spans="2:65" s="13" customFormat="1">
      <c r="B100" s="227"/>
      <c r="C100" s="228"/>
      <c r="D100" s="218" t="s">
        <v>163</v>
      </c>
      <c r="E100" s="229" t="s">
        <v>21</v>
      </c>
      <c r="F100" s="230" t="s">
        <v>633</v>
      </c>
      <c r="G100" s="228"/>
      <c r="H100" s="231">
        <v>1</v>
      </c>
      <c r="I100" s="232"/>
      <c r="J100" s="228"/>
      <c r="K100" s="228"/>
      <c r="L100" s="233"/>
      <c r="M100" s="234"/>
      <c r="N100" s="235"/>
      <c r="O100" s="235"/>
      <c r="P100" s="235"/>
      <c r="Q100" s="235"/>
      <c r="R100" s="235"/>
      <c r="S100" s="235"/>
      <c r="T100" s="236"/>
      <c r="AT100" s="237" t="s">
        <v>163</v>
      </c>
      <c r="AU100" s="237" t="s">
        <v>83</v>
      </c>
      <c r="AV100" s="13" t="s">
        <v>83</v>
      </c>
      <c r="AW100" s="13" t="s">
        <v>38</v>
      </c>
      <c r="AX100" s="13" t="s">
        <v>79</v>
      </c>
      <c r="AY100" s="237" t="s">
        <v>154</v>
      </c>
    </row>
    <row r="101" spans="2:65" s="1" customFormat="1" ht="25.5" customHeight="1">
      <c r="B101" s="42"/>
      <c r="C101" s="204" t="s">
        <v>161</v>
      </c>
      <c r="D101" s="204" t="s">
        <v>156</v>
      </c>
      <c r="E101" s="205" t="s">
        <v>634</v>
      </c>
      <c r="F101" s="206" t="s">
        <v>635</v>
      </c>
      <c r="G101" s="207" t="s">
        <v>204</v>
      </c>
      <c r="H101" s="208">
        <v>24.3</v>
      </c>
      <c r="I101" s="209"/>
      <c r="J101" s="210">
        <f>ROUND(I101*H101,2)</f>
        <v>0</v>
      </c>
      <c r="K101" s="206" t="s">
        <v>21</v>
      </c>
      <c r="L101" s="62"/>
      <c r="M101" s="211" t="s">
        <v>21</v>
      </c>
      <c r="N101" s="212" t="s">
        <v>46</v>
      </c>
      <c r="O101" s="43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AR101" s="25" t="s">
        <v>161</v>
      </c>
      <c r="AT101" s="25" t="s">
        <v>156</v>
      </c>
      <c r="AU101" s="25" t="s">
        <v>83</v>
      </c>
      <c r="AY101" s="25" t="s">
        <v>154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25" t="s">
        <v>79</v>
      </c>
      <c r="BK101" s="215">
        <f>ROUND(I101*H101,2)</f>
        <v>0</v>
      </c>
      <c r="BL101" s="25" t="s">
        <v>161</v>
      </c>
      <c r="BM101" s="25" t="s">
        <v>636</v>
      </c>
    </row>
    <row r="102" spans="2:65" s="13" customFormat="1">
      <c r="B102" s="227"/>
      <c r="C102" s="228"/>
      <c r="D102" s="218" t="s">
        <v>163</v>
      </c>
      <c r="E102" s="229" t="s">
        <v>21</v>
      </c>
      <c r="F102" s="230" t="s">
        <v>637</v>
      </c>
      <c r="G102" s="228"/>
      <c r="H102" s="231">
        <v>24.3</v>
      </c>
      <c r="I102" s="232"/>
      <c r="J102" s="228"/>
      <c r="K102" s="228"/>
      <c r="L102" s="233"/>
      <c r="M102" s="234"/>
      <c r="N102" s="235"/>
      <c r="O102" s="235"/>
      <c r="P102" s="235"/>
      <c r="Q102" s="235"/>
      <c r="R102" s="235"/>
      <c r="S102" s="235"/>
      <c r="T102" s="236"/>
      <c r="AT102" s="237" t="s">
        <v>163</v>
      </c>
      <c r="AU102" s="237" t="s">
        <v>83</v>
      </c>
      <c r="AV102" s="13" t="s">
        <v>83</v>
      </c>
      <c r="AW102" s="13" t="s">
        <v>38</v>
      </c>
      <c r="AX102" s="13" t="s">
        <v>79</v>
      </c>
      <c r="AY102" s="237" t="s">
        <v>154</v>
      </c>
    </row>
    <row r="103" spans="2:65" s="11" customFormat="1" ht="29.85" customHeight="1">
      <c r="B103" s="188"/>
      <c r="C103" s="189"/>
      <c r="D103" s="190" t="s">
        <v>74</v>
      </c>
      <c r="E103" s="202" t="s">
        <v>161</v>
      </c>
      <c r="F103" s="202" t="s">
        <v>256</v>
      </c>
      <c r="G103" s="189"/>
      <c r="H103" s="189"/>
      <c r="I103" s="192"/>
      <c r="J103" s="203">
        <f>BK103</f>
        <v>0</v>
      </c>
      <c r="K103" s="189"/>
      <c r="L103" s="194"/>
      <c r="M103" s="195"/>
      <c r="N103" s="196"/>
      <c r="O103" s="196"/>
      <c r="P103" s="197">
        <f>SUM(P104:P106)</f>
        <v>0</v>
      </c>
      <c r="Q103" s="196"/>
      <c r="R103" s="197">
        <f>SUM(R104:R106)</f>
        <v>1.09659825</v>
      </c>
      <c r="S103" s="196"/>
      <c r="T103" s="198">
        <f>SUM(T104:T106)</f>
        <v>0</v>
      </c>
      <c r="AR103" s="199" t="s">
        <v>79</v>
      </c>
      <c r="AT103" s="200" t="s">
        <v>74</v>
      </c>
      <c r="AU103" s="200" t="s">
        <v>79</v>
      </c>
      <c r="AY103" s="199" t="s">
        <v>154</v>
      </c>
      <c r="BK103" s="201">
        <f>SUM(BK104:BK106)</f>
        <v>0</v>
      </c>
    </row>
    <row r="104" spans="2:65" s="1" customFormat="1" ht="25.5" customHeight="1">
      <c r="B104" s="42"/>
      <c r="C104" s="204" t="s">
        <v>185</v>
      </c>
      <c r="D104" s="204" t="s">
        <v>156</v>
      </c>
      <c r="E104" s="205" t="s">
        <v>258</v>
      </c>
      <c r="F104" s="206" t="s">
        <v>259</v>
      </c>
      <c r="G104" s="207" t="s">
        <v>159</v>
      </c>
      <c r="H104" s="208">
        <v>6.0750000000000002</v>
      </c>
      <c r="I104" s="209"/>
      <c r="J104" s="210">
        <f>ROUND(I104*H104,2)</f>
        <v>0</v>
      </c>
      <c r="K104" s="206" t="s">
        <v>160</v>
      </c>
      <c r="L104" s="62"/>
      <c r="M104" s="211" t="s">
        <v>21</v>
      </c>
      <c r="N104" s="212" t="s">
        <v>46</v>
      </c>
      <c r="O104" s="43"/>
      <c r="P104" s="213">
        <f>O104*H104</f>
        <v>0</v>
      </c>
      <c r="Q104" s="213">
        <v>0.18051</v>
      </c>
      <c r="R104" s="213">
        <f>Q104*H104</f>
        <v>1.09659825</v>
      </c>
      <c r="S104" s="213">
        <v>0</v>
      </c>
      <c r="T104" s="214">
        <f>S104*H104</f>
        <v>0</v>
      </c>
      <c r="AR104" s="25" t="s">
        <v>161</v>
      </c>
      <c r="AT104" s="25" t="s">
        <v>156</v>
      </c>
      <c r="AU104" s="25" t="s">
        <v>83</v>
      </c>
      <c r="AY104" s="25" t="s">
        <v>154</v>
      </c>
      <c r="BE104" s="215">
        <f>IF(N104="základní",J104,0)</f>
        <v>0</v>
      </c>
      <c r="BF104" s="215">
        <f>IF(N104="snížená",J104,0)</f>
        <v>0</v>
      </c>
      <c r="BG104" s="215">
        <f>IF(N104="zákl. přenesená",J104,0)</f>
        <v>0</v>
      </c>
      <c r="BH104" s="215">
        <f>IF(N104="sníž. přenesená",J104,0)</f>
        <v>0</v>
      </c>
      <c r="BI104" s="215">
        <f>IF(N104="nulová",J104,0)</f>
        <v>0</v>
      </c>
      <c r="BJ104" s="25" t="s">
        <v>79</v>
      </c>
      <c r="BK104" s="215">
        <f>ROUND(I104*H104,2)</f>
        <v>0</v>
      </c>
      <c r="BL104" s="25" t="s">
        <v>161</v>
      </c>
      <c r="BM104" s="25" t="s">
        <v>638</v>
      </c>
    </row>
    <row r="105" spans="2:65" s="12" customFormat="1">
      <c r="B105" s="216"/>
      <c r="C105" s="217"/>
      <c r="D105" s="218" t="s">
        <v>163</v>
      </c>
      <c r="E105" s="219" t="s">
        <v>21</v>
      </c>
      <c r="F105" s="220" t="s">
        <v>261</v>
      </c>
      <c r="G105" s="217"/>
      <c r="H105" s="219" t="s">
        <v>21</v>
      </c>
      <c r="I105" s="221"/>
      <c r="J105" s="217"/>
      <c r="K105" s="217"/>
      <c r="L105" s="222"/>
      <c r="M105" s="223"/>
      <c r="N105" s="224"/>
      <c r="O105" s="224"/>
      <c r="P105" s="224"/>
      <c r="Q105" s="224"/>
      <c r="R105" s="224"/>
      <c r="S105" s="224"/>
      <c r="T105" s="225"/>
      <c r="AT105" s="226" t="s">
        <v>163</v>
      </c>
      <c r="AU105" s="226" t="s">
        <v>83</v>
      </c>
      <c r="AV105" s="12" t="s">
        <v>79</v>
      </c>
      <c r="AW105" s="12" t="s">
        <v>38</v>
      </c>
      <c r="AX105" s="12" t="s">
        <v>75</v>
      </c>
      <c r="AY105" s="226" t="s">
        <v>154</v>
      </c>
    </row>
    <row r="106" spans="2:65" s="13" customFormat="1">
      <c r="B106" s="227"/>
      <c r="C106" s="228"/>
      <c r="D106" s="218" t="s">
        <v>163</v>
      </c>
      <c r="E106" s="229" t="s">
        <v>21</v>
      </c>
      <c r="F106" s="230" t="s">
        <v>639</v>
      </c>
      <c r="G106" s="228"/>
      <c r="H106" s="231">
        <v>6.0750000000000002</v>
      </c>
      <c r="I106" s="232"/>
      <c r="J106" s="228"/>
      <c r="K106" s="228"/>
      <c r="L106" s="233"/>
      <c r="M106" s="234"/>
      <c r="N106" s="235"/>
      <c r="O106" s="235"/>
      <c r="P106" s="235"/>
      <c r="Q106" s="235"/>
      <c r="R106" s="235"/>
      <c r="S106" s="235"/>
      <c r="T106" s="236"/>
      <c r="AT106" s="237" t="s">
        <v>163</v>
      </c>
      <c r="AU106" s="237" t="s">
        <v>83</v>
      </c>
      <c r="AV106" s="13" t="s">
        <v>83</v>
      </c>
      <c r="AW106" s="13" t="s">
        <v>38</v>
      </c>
      <c r="AX106" s="13" t="s">
        <v>79</v>
      </c>
      <c r="AY106" s="237" t="s">
        <v>154</v>
      </c>
    </row>
    <row r="107" spans="2:65" s="11" customFormat="1" ht="29.85" customHeight="1">
      <c r="B107" s="188"/>
      <c r="C107" s="189"/>
      <c r="D107" s="190" t="s">
        <v>74</v>
      </c>
      <c r="E107" s="202" t="s">
        <v>185</v>
      </c>
      <c r="F107" s="202" t="s">
        <v>263</v>
      </c>
      <c r="G107" s="189"/>
      <c r="H107" s="189"/>
      <c r="I107" s="192"/>
      <c r="J107" s="203">
        <f>BK107</f>
        <v>0</v>
      </c>
      <c r="K107" s="189"/>
      <c r="L107" s="194"/>
      <c r="M107" s="195"/>
      <c r="N107" s="196"/>
      <c r="O107" s="196"/>
      <c r="P107" s="197">
        <f>SUM(P108:P120)</f>
        <v>0</v>
      </c>
      <c r="Q107" s="196"/>
      <c r="R107" s="197">
        <f>SUM(R108:R120)</f>
        <v>4.3859070000000004</v>
      </c>
      <c r="S107" s="196"/>
      <c r="T107" s="198">
        <f>SUM(T108:T120)</f>
        <v>0</v>
      </c>
      <c r="AR107" s="199" t="s">
        <v>79</v>
      </c>
      <c r="AT107" s="200" t="s">
        <v>74</v>
      </c>
      <c r="AU107" s="200" t="s">
        <v>79</v>
      </c>
      <c r="AY107" s="199" t="s">
        <v>154</v>
      </c>
      <c r="BK107" s="201">
        <f>SUM(BK108:BK120)</f>
        <v>0</v>
      </c>
    </row>
    <row r="108" spans="2:65" s="1" customFormat="1" ht="25.5" customHeight="1">
      <c r="B108" s="42"/>
      <c r="C108" s="204" t="s">
        <v>190</v>
      </c>
      <c r="D108" s="204" t="s">
        <v>156</v>
      </c>
      <c r="E108" s="205" t="s">
        <v>274</v>
      </c>
      <c r="F108" s="206" t="s">
        <v>275</v>
      </c>
      <c r="G108" s="207" t="s">
        <v>159</v>
      </c>
      <c r="H108" s="208">
        <v>12.15</v>
      </c>
      <c r="I108" s="209"/>
      <c r="J108" s="210">
        <f>ROUND(I108*H108,2)</f>
        <v>0</v>
      </c>
      <c r="K108" s="206" t="s">
        <v>160</v>
      </c>
      <c r="L108" s="62"/>
      <c r="M108" s="211" t="s">
        <v>21</v>
      </c>
      <c r="N108" s="212" t="s">
        <v>46</v>
      </c>
      <c r="O108" s="43"/>
      <c r="P108" s="213">
        <f>O108*H108</f>
        <v>0</v>
      </c>
      <c r="Q108" s="213">
        <v>5.1000000000000004E-4</v>
      </c>
      <c r="R108" s="213">
        <f>Q108*H108</f>
        <v>6.1965000000000006E-3</v>
      </c>
      <c r="S108" s="213">
        <v>0</v>
      </c>
      <c r="T108" s="214">
        <f>S108*H108</f>
        <v>0</v>
      </c>
      <c r="AR108" s="25" t="s">
        <v>161</v>
      </c>
      <c r="AT108" s="25" t="s">
        <v>156</v>
      </c>
      <c r="AU108" s="25" t="s">
        <v>83</v>
      </c>
      <c r="AY108" s="25" t="s">
        <v>154</v>
      </c>
      <c r="BE108" s="215">
        <f>IF(N108="základní",J108,0)</f>
        <v>0</v>
      </c>
      <c r="BF108" s="215">
        <f>IF(N108="snížená",J108,0)</f>
        <v>0</v>
      </c>
      <c r="BG108" s="215">
        <f>IF(N108="zákl. přenesená",J108,0)</f>
        <v>0</v>
      </c>
      <c r="BH108" s="215">
        <f>IF(N108="sníž. přenesená",J108,0)</f>
        <v>0</v>
      </c>
      <c r="BI108" s="215">
        <f>IF(N108="nulová",J108,0)</f>
        <v>0</v>
      </c>
      <c r="BJ108" s="25" t="s">
        <v>79</v>
      </c>
      <c r="BK108" s="215">
        <f>ROUND(I108*H108,2)</f>
        <v>0</v>
      </c>
      <c r="BL108" s="25" t="s">
        <v>161</v>
      </c>
      <c r="BM108" s="25" t="s">
        <v>640</v>
      </c>
    </row>
    <row r="109" spans="2:65" s="13" customFormat="1">
      <c r="B109" s="227"/>
      <c r="C109" s="228"/>
      <c r="D109" s="218" t="s">
        <v>163</v>
      </c>
      <c r="E109" s="229" t="s">
        <v>21</v>
      </c>
      <c r="F109" s="230" t="s">
        <v>641</v>
      </c>
      <c r="G109" s="228"/>
      <c r="H109" s="231">
        <v>12.15</v>
      </c>
      <c r="I109" s="232"/>
      <c r="J109" s="228"/>
      <c r="K109" s="228"/>
      <c r="L109" s="233"/>
      <c r="M109" s="234"/>
      <c r="N109" s="235"/>
      <c r="O109" s="235"/>
      <c r="P109" s="235"/>
      <c r="Q109" s="235"/>
      <c r="R109" s="235"/>
      <c r="S109" s="235"/>
      <c r="T109" s="236"/>
      <c r="AT109" s="237" t="s">
        <v>163</v>
      </c>
      <c r="AU109" s="237" t="s">
        <v>83</v>
      </c>
      <c r="AV109" s="13" t="s">
        <v>83</v>
      </c>
      <c r="AW109" s="13" t="s">
        <v>38</v>
      </c>
      <c r="AX109" s="13" t="s">
        <v>79</v>
      </c>
      <c r="AY109" s="237" t="s">
        <v>154</v>
      </c>
    </row>
    <row r="110" spans="2:65" s="1" customFormat="1" ht="38.25" customHeight="1">
      <c r="B110" s="42"/>
      <c r="C110" s="204" t="s">
        <v>195</v>
      </c>
      <c r="D110" s="204" t="s">
        <v>156</v>
      </c>
      <c r="E110" s="205" t="s">
        <v>279</v>
      </c>
      <c r="F110" s="206" t="s">
        <v>280</v>
      </c>
      <c r="G110" s="207" t="s">
        <v>159</v>
      </c>
      <c r="H110" s="208">
        <v>6.0750000000000002</v>
      </c>
      <c r="I110" s="209"/>
      <c r="J110" s="210">
        <f>ROUND(I110*H110,2)</f>
        <v>0</v>
      </c>
      <c r="K110" s="206" t="s">
        <v>160</v>
      </c>
      <c r="L110" s="62"/>
      <c r="M110" s="211" t="s">
        <v>21</v>
      </c>
      <c r="N110" s="212" t="s">
        <v>46</v>
      </c>
      <c r="O110" s="43"/>
      <c r="P110" s="213">
        <f>O110*H110</f>
        <v>0</v>
      </c>
      <c r="Q110" s="213">
        <v>0.12966</v>
      </c>
      <c r="R110" s="213">
        <f>Q110*H110</f>
        <v>0.78768450000000001</v>
      </c>
      <c r="S110" s="213">
        <v>0</v>
      </c>
      <c r="T110" s="214">
        <f>S110*H110</f>
        <v>0</v>
      </c>
      <c r="AR110" s="25" t="s">
        <v>161</v>
      </c>
      <c r="AT110" s="25" t="s">
        <v>156</v>
      </c>
      <c r="AU110" s="25" t="s">
        <v>83</v>
      </c>
      <c r="AY110" s="25" t="s">
        <v>154</v>
      </c>
      <c r="BE110" s="215">
        <f>IF(N110="základní",J110,0)</f>
        <v>0</v>
      </c>
      <c r="BF110" s="215">
        <f>IF(N110="snížená",J110,0)</f>
        <v>0</v>
      </c>
      <c r="BG110" s="215">
        <f>IF(N110="zákl. přenesená",J110,0)</f>
        <v>0</v>
      </c>
      <c r="BH110" s="215">
        <f>IF(N110="sníž. přenesená",J110,0)</f>
        <v>0</v>
      </c>
      <c r="BI110" s="215">
        <f>IF(N110="nulová",J110,0)</f>
        <v>0</v>
      </c>
      <c r="BJ110" s="25" t="s">
        <v>79</v>
      </c>
      <c r="BK110" s="215">
        <f>ROUND(I110*H110,2)</f>
        <v>0</v>
      </c>
      <c r="BL110" s="25" t="s">
        <v>161</v>
      </c>
      <c r="BM110" s="25" t="s">
        <v>642</v>
      </c>
    </row>
    <row r="111" spans="2:65" s="13" customFormat="1">
      <c r="B111" s="227"/>
      <c r="C111" s="228"/>
      <c r="D111" s="218" t="s">
        <v>163</v>
      </c>
      <c r="E111" s="229" t="s">
        <v>21</v>
      </c>
      <c r="F111" s="230" t="s">
        <v>639</v>
      </c>
      <c r="G111" s="228"/>
      <c r="H111" s="231">
        <v>6.0750000000000002</v>
      </c>
      <c r="I111" s="232"/>
      <c r="J111" s="228"/>
      <c r="K111" s="228"/>
      <c r="L111" s="233"/>
      <c r="M111" s="234"/>
      <c r="N111" s="235"/>
      <c r="O111" s="235"/>
      <c r="P111" s="235"/>
      <c r="Q111" s="235"/>
      <c r="R111" s="235"/>
      <c r="S111" s="235"/>
      <c r="T111" s="236"/>
      <c r="AT111" s="237" t="s">
        <v>163</v>
      </c>
      <c r="AU111" s="237" t="s">
        <v>83</v>
      </c>
      <c r="AV111" s="13" t="s">
        <v>83</v>
      </c>
      <c r="AW111" s="13" t="s">
        <v>38</v>
      </c>
      <c r="AX111" s="13" t="s">
        <v>79</v>
      </c>
      <c r="AY111" s="237" t="s">
        <v>154</v>
      </c>
    </row>
    <row r="112" spans="2:65" s="1" customFormat="1" ht="25.5" customHeight="1">
      <c r="B112" s="42"/>
      <c r="C112" s="204" t="s">
        <v>201</v>
      </c>
      <c r="D112" s="204" t="s">
        <v>156</v>
      </c>
      <c r="E112" s="205" t="s">
        <v>283</v>
      </c>
      <c r="F112" s="206" t="s">
        <v>284</v>
      </c>
      <c r="G112" s="207" t="s">
        <v>159</v>
      </c>
      <c r="H112" s="208">
        <v>6.0750000000000002</v>
      </c>
      <c r="I112" s="209"/>
      <c r="J112" s="210">
        <f>ROUND(I112*H112,2)</f>
        <v>0</v>
      </c>
      <c r="K112" s="206" t="s">
        <v>21</v>
      </c>
      <c r="L112" s="62"/>
      <c r="M112" s="211" t="s">
        <v>21</v>
      </c>
      <c r="N112" s="212" t="s">
        <v>46</v>
      </c>
      <c r="O112" s="43"/>
      <c r="P112" s="213">
        <f>O112*H112</f>
        <v>0</v>
      </c>
      <c r="Q112" s="213">
        <v>0.18151999999999999</v>
      </c>
      <c r="R112" s="213">
        <f>Q112*H112</f>
        <v>1.1027339999999999</v>
      </c>
      <c r="S112" s="213">
        <v>0</v>
      </c>
      <c r="T112" s="214">
        <f>S112*H112</f>
        <v>0</v>
      </c>
      <c r="AR112" s="25" t="s">
        <v>161</v>
      </c>
      <c r="AT112" s="25" t="s">
        <v>156</v>
      </c>
      <c r="AU112" s="25" t="s">
        <v>83</v>
      </c>
      <c r="AY112" s="25" t="s">
        <v>154</v>
      </c>
      <c r="BE112" s="215">
        <f>IF(N112="základní",J112,0)</f>
        <v>0</v>
      </c>
      <c r="BF112" s="215">
        <f>IF(N112="snížená",J112,0)</f>
        <v>0</v>
      </c>
      <c r="BG112" s="215">
        <f>IF(N112="zákl. přenesená",J112,0)</f>
        <v>0</v>
      </c>
      <c r="BH112" s="215">
        <f>IF(N112="sníž. přenesená",J112,0)</f>
        <v>0</v>
      </c>
      <c r="BI112" s="215">
        <f>IF(N112="nulová",J112,0)</f>
        <v>0</v>
      </c>
      <c r="BJ112" s="25" t="s">
        <v>79</v>
      </c>
      <c r="BK112" s="215">
        <f>ROUND(I112*H112,2)</f>
        <v>0</v>
      </c>
      <c r="BL112" s="25" t="s">
        <v>161</v>
      </c>
      <c r="BM112" s="25" t="s">
        <v>643</v>
      </c>
    </row>
    <row r="113" spans="2:65" s="13" customFormat="1">
      <c r="B113" s="227"/>
      <c r="C113" s="228"/>
      <c r="D113" s="218" t="s">
        <v>163</v>
      </c>
      <c r="E113" s="229" t="s">
        <v>21</v>
      </c>
      <c r="F113" s="230" t="s">
        <v>639</v>
      </c>
      <c r="G113" s="228"/>
      <c r="H113" s="231">
        <v>6.0750000000000002</v>
      </c>
      <c r="I113" s="232"/>
      <c r="J113" s="228"/>
      <c r="K113" s="228"/>
      <c r="L113" s="233"/>
      <c r="M113" s="234"/>
      <c r="N113" s="235"/>
      <c r="O113" s="235"/>
      <c r="P113" s="235"/>
      <c r="Q113" s="235"/>
      <c r="R113" s="235"/>
      <c r="S113" s="235"/>
      <c r="T113" s="236"/>
      <c r="AT113" s="237" t="s">
        <v>163</v>
      </c>
      <c r="AU113" s="237" t="s">
        <v>83</v>
      </c>
      <c r="AV113" s="13" t="s">
        <v>83</v>
      </c>
      <c r="AW113" s="13" t="s">
        <v>38</v>
      </c>
      <c r="AX113" s="13" t="s">
        <v>79</v>
      </c>
      <c r="AY113" s="237" t="s">
        <v>154</v>
      </c>
    </row>
    <row r="114" spans="2:65" s="1" customFormat="1" ht="38.25" customHeight="1">
      <c r="B114" s="42"/>
      <c r="C114" s="204" t="s">
        <v>208</v>
      </c>
      <c r="D114" s="204" t="s">
        <v>156</v>
      </c>
      <c r="E114" s="205" t="s">
        <v>287</v>
      </c>
      <c r="F114" s="206" t="s">
        <v>288</v>
      </c>
      <c r="G114" s="207" t="s">
        <v>159</v>
      </c>
      <c r="H114" s="208">
        <v>6.0750000000000002</v>
      </c>
      <c r="I114" s="209"/>
      <c r="J114" s="210">
        <f>ROUND(I114*H114,2)</f>
        <v>0</v>
      </c>
      <c r="K114" s="206" t="s">
        <v>160</v>
      </c>
      <c r="L114" s="62"/>
      <c r="M114" s="211" t="s">
        <v>21</v>
      </c>
      <c r="N114" s="212" t="s">
        <v>46</v>
      </c>
      <c r="O114" s="43"/>
      <c r="P114" s="213">
        <f>O114*H114</f>
        <v>0</v>
      </c>
      <c r="Q114" s="213">
        <v>0.19536000000000001</v>
      </c>
      <c r="R114" s="213">
        <f>Q114*H114</f>
        <v>1.186812</v>
      </c>
      <c r="S114" s="213">
        <v>0</v>
      </c>
      <c r="T114" s="214">
        <f>S114*H114</f>
        <v>0</v>
      </c>
      <c r="AR114" s="25" t="s">
        <v>161</v>
      </c>
      <c r="AT114" s="25" t="s">
        <v>156</v>
      </c>
      <c r="AU114" s="25" t="s">
        <v>83</v>
      </c>
      <c r="AY114" s="25" t="s">
        <v>154</v>
      </c>
      <c r="BE114" s="215">
        <f>IF(N114="základní",J114,0)</f>
        <v>0</v>
      </c>
      <c r="BF114" s="215">
        <f>IF(N114="snížená",J114,0)</f>
        <v>0</v>
      </c>
      <c r="BG114" s="215">
        <f>IF(N114="zákl. přenesená",J114,0)</f>
        <v>0</v>
      </c>
      <c r="BH114" s="215">
        <f>IF(N114="sníž. přenesená",J114,0)</f>
        <v>0</v>
      </c>
      <c r="BI114" s="215">
        <f>IF(N114="nulová",J114,0)</f>
        <v>0</v>
      </c>
      <c r="BJ114" s="25" t="s">
        <v>79</v>
      </c>
      <c r="BK114" s="215">
        <f>ROUND(I114*H114,2)</f>
        <v>0</v>
      </c>
      <c r="BL114" s="25" t="s">
        <v>161</v>
      </c>
      <c r="BM114" s="25" t="s">
        <v>644</v>
      </c>
    </row>
    <row r="115" spans="2:65" s="12" customFormat="1">
      <c r="B115" s="216"/>
      <c r="C115" s="217"/>
      <c r="D115" s="218" t="s">
        <v>163</v>
      </c>
      <c r="E115" s="219" t="s">
        <v>21</v>
      </c>
      <c r="F115" s="220" t="s">
        <v>290</v>
      </c>
      <c r="G115" s="217"/>
      <c r="H115" s="219" t="s">
        <v>21</v>
      </c>
      <c r="I115" s="221"/>
      <c r="J115" s="217"/>
      <c r="K115" s="217"/>
      <c r="L115" s="222"/>
      <c r="M115" s="223"/>
      <c r="N115" s="224"/>
      <c r="O115" s="224"/>
      <c r="P115" s="224"/>
      <c r="Q115" s="224"/>
      <c r="R115" s="224"/>
      <c r="S115" s="224"/>
      <c r="T115" s="225"/>
      <c r="AT115" s="226" t="s">
        <v>163</v>
      </c>
      <c r="AU115" s="226" t="s">
        <v>83</v>
      </c>
      <c r="AV115" s="12" t="s">
        <v>79</v>
      </c>
      <c r="AW115" s="12" t="s">
        <v>38</v>
      </c>
      <c r="AX115" s="12" t="s">
        <v>75</v>
      </c>
      <c r="AY115" s="226" t="s">
        <v>154</v>
      </c>
    </row>
    <row r="116" spans="2:65" s="13" customFormat="1">
      <c r="B116" s="227"/>
      <c r="C116" s="228"/>
      <c r="D116" s="218" t="s">
        <v>163</v>
      </c>
      <c r="E116" s="229" t="s">
        <v>21</v>
      </c>
      <c r="F116" s="230" t="s">
        <v>639</v>
      </c>
      <c r="G116" s="228"/>
      <c r="H116" s="231">
        <v>6.0750000000000002</v>
      </c>
      <c r="I116" s="232"/>
      <c r="J116" s="228"/>
      <c r="K116" s="228"/>
      <c r="L116" s="233"/>
      <c r="M116" s="234"/>
      <c r="N116" s="235"/>
      <c r="O116" s="235"/>
      <c r="P116" s="235"/>
      <c r="Q116" s="235"/>
      <c r="R116" s="235"/>
      <c r="S116" s="235"/>
      <c r="T116" s="236"/>
      <c r="AT116" s="237" t="s">
        <v>163</v>
      </c>
      <c r="AU116" s="237" t="s">
        <v>83</v>
      </c>
      <c r="AV116" s="13" t="s">
        <v>83</v>
      </c>
      <c r="AW116" s="13" t="s">
        <v>38</v>
      </c>
      <c r="AX116" s="13" t="s">
        <v>79</v>
      </c>
      <c r="AY116" s="237" t="s">
        <v>154</v>
      </c>
    </row>
    <row r="117" spans="2:65" s="1" customFormat="1" ht="16.5" customHeight="1">
      <c r="B117" s="42"/>
      <c r="C117" s="260" t="s">
        <v>213</v>
      </c>
      <c r="D117" s="260" t="s">
        <v>245</v>
      </c>
      <c r="E117" s="261" t="s">
        <v>292</v>
      </c>
      <c r="F117" s="262" t="s">
        <v>293</v>
      </c>
      <c r="G117" s="263" t="s">
        <v>294</v>
      </c>
      <c r="H117" s="264">
        <v>1.2150000000000001</v>
      </c>
      <c r="I117" s="265"/>
      <c r="J117" s="266">
        <f>ROUND(I117*H117,2)</f>
        <v>0</v>
      </c>
      <c r="K117" s="262" t="s">
        <v>160</v>
      </c>
      <c r="L117" s="267"/>
      <c r="M117" s="268" t="s">
        <v>21</v>
      </c>
      <c r="N117" s="269" t="s">
        <v>46</v>
      </c>
      <c r="O117" s="43"/>
      <c r="P117" s="213">
        <f>O117*H117</f>
        <v>0</v>
      </c>
      <c r="Q117" s="213">
        <v>1</v>
      </c>
      <c r="R117" s="213">
        <f>Q117*H117</f>
        <v>1.2150000000000001</v>
      </c>
      <c r="S117" s="213">
        <v>0</v>
      </c>
      <c r="T117" s="214">
        <f>S117*H117</f>
        <v>0</v>
      </c>
      <c r="AR117" s="25" t="s">
        <v>201</v>
      </c>
      <c r="AT117" s="25" t="s">
        <v>245</v>
      </c>
      <c r="AU117" s="25" t="s">
        <v>83</v>
      </c>
      <c r="AY117" s="25" t="s">
        <v>154</v>
      </c>
      <c r="BE117" s="215">
        <f>IF(N117="základní",J117,0)</f>
        <v>0</v>
      </c>
      <c r="BF117" s="215">
        <f>IF(N117="snížená",J117,0)</f>
        <v>0</v>
      </c>
      <c r="BG117" s="215">
        <f>IF(N117="zákl. přenesená",J117,0)</f>
        <v>0</v>
      </c>
      <c r="BH117" s="215">
        <f>IF(N117="sníž. přenesená",J117,0)</f>
        <v>0</v>
      </c>
      <c r="BI117" s="215">
        <f>IF(N117="nulová",J117,0)</f>
        <v>0</v>
      </c>
      <c r="BJ117" s="25" t="s">
        <v>79</v>
      </c>
      <c r="BK117" s="215">
        <f>ROUND(I117*H117,2)</f>
        <v>0</v>
      </c>
      <c r="BL117" s="25" t="s">
        <v>161</v>
      </c>
      <c r="BM117" s="25" t="s">
        <v>645</v>
      </c>
    </row>
    <row r="118" spans="2:65" s="13" customFormat="1">
      <c r="B118" s="227"/>
      <c r="C118" s="228"/>
      <c r="D118" s="218" t="s">
        <v>163</v>
      </c>
      <c r="E118" s="228"/>
      <c r="F118" s="230" t="s">
        <v>646</v>
      </c>
      <c r="G118" s="228"/>
      <c r="H118" s="231">
        <v>1.2150000000000001</v>
      </c>
      <c r="I118" s="232"/>
      <c r="J118" s="228"/>
      <c r="K118" s="228"/>
      <c r="L118" s="233"/>
      <c r="M118" s="234"/>
      <c r="N118" s="235"/>
      <c r="O118" s="235"/>
      <c r="P118" s="235"/>
      <c r="Q118" s="235"/>
      <c r="R118" s="235"/>
      <c r="S118" s="235"/>
      <c r="T118" s="236"/>
      <c r="AT118" s="237" t="s">
        <v>163</v>
      </c>
      <c r="AU118" s="237" t="s">
        <v>83</v>
      </c>
      <c r="AV118" s="13" t="s">
        <v>83</v>
      </c>
      <c r="AW118" s="13" t="s">
        <v>6</v>
      </c>
      <c r="AX118" s="13" t="s">
        <v>79</v>
      </c>
      <c r="AY118" s="237" t="s">
        <v>154</v>
      </c>
    </row>
    <row r="119" spans="2:65" s="1" customFormat="1" ht="16.5" customHeight="1">
      <c r="B119" s="42"/>
      <c r="C119" s="204" t="s">
        <v>221</v>
      </c>
      <c r="D119" s="204" t="s">
        <v>156</v>
      </c>
      <c r="E119" s="205" t="s">
        <v>312</v>
      </c>
      <c r="F119" s="206" t="s">
        <v>313</v>
      </c>
      <c r="G119" s="207" t="s">
        <v>204</v>
      </c>
      <c r="H119" s="208">
        <v>24.3</v>
      </c>
      <c r="I119" s="209"/>
      <c r="J119" s="210">
        <f>ROUND(I119*H119,2)</f>
        <v>0</v>
      </c>
      <c r="K119" s="206" t="s">
        <v>314</v>
      </c>
      <c r="L119" s="62"/>
      <c r="M119" s="211" t="s">
        <v>21</v>
      </c>
      <c r="N119" s="212" t="s">
        <v>46</v>
      </c>
      <c r="O119" s="43"/>
      <c r="P119" s="213">
        <f>O119*H119</f>
        <v>0</v>
      </c>
      <c r="Q119" s="213">
        <v>3.5999999999999999E-3</v>
      </c>
      <c r="R119" s="213">
        <f>Q119*H119</f>
        <v>8.7480000000000002E-2</v>
      </c>
      <c r="S119" s="213">
        <v>0</v>
      </c>
      <c r="T119" s="214">
        <f>S119*H119</f>
        <v>0</v>
      </c>
      <c r="AR119" s="25" t="s">
        <v>161</v>
      </c>
      <c r="AT119" s="25" t="s">
        <v>156</v>
      </c>
      <c r="AU119" s="25" t="s">
        <v>83</v>
      </c>
      <c r="AY119" s="25" t="s">
        <v>154</v>
      </c>
      <c r="BE119" s="215">
        <f>IF(N119="základní",J119,0)</f>
        <v>0</v>
      </c>
      <c r="BF119" s="215">
        <f>IF(N119="snížená",J119,0)</f>
        <v>0</v>
      </c>
      <c r="BG119" s="215">
        <f>IF(N119="zákl. přenesená",J119,0)</f>
        <v>0</v>
      </c>
      <c r="BH119" s="215">
        <f>IF(N119="sníž. přenesená",J119,0)</f>
        <v>0</v>
      </c>
      <c r="BI119" s="215">
        <f>IF(N119="nulová",J119,0)</f>
        <v>0</v>
      </c>
      <c r="BJ119" s="25" t="s">
        <v>79</v>
      </c>
      <c r="BK119" s="215">
        <f>ROUND(I119*H119,2)</f>
        <v>0</v>
      </c>
      <c r="BL119" s="25" t="s">
        <v>161</v>
      </c>
      <c r="BM119" s="25" t="s">
        <v>647</v>
      </c>
    </row>
    <row r="120" spans="2:65" s="13" customFormat="1">
      <c r="B120" s="227"/>
      <c r="C120" s="228"/>
      <c r="D120" s="218" t="s">
        <v>163</v>
      </c>
      <c r="E120" s="229" t="s">
        <v>21</v>
      </c>
      <c r="F120" s="230" t="s">
        <v>637</v>
      </c>
      <c r="G120" s="228"/>
      <c r="H120" s="231">
        <v>24.3</v>
      </c>
      <c r="I120" s="232"/>
      <c r="J120" s="228"/>
      <c r="K120" s="228"/>
      <c r="L120" s="233"/>
      <c r="M120" s="234"/>
      <c r="N120" s="235"/>
      <c r="O120" s="235"/>
      <c r="P120" s="235"/>
      <c r="Q120" s="235"/>
      <c r="R120" s="235"/>
      <c r="S120" s="235"/>
      <c r="T120" s="236"/>
      <c r="AT120" s="237" t="s">
        <v>163</v>
      </c>
      <c r="AU120" s="237" t="s">
        <v>83</v>
      </c>
      <c r="AV120" s="13" t="s">
        <v>83</v>
      </c>
      <c r="AW120" s="13" t="s">
        <v>38</v>
      </c>
      <c r="AX120" s="13" t="s">
        <v>79</v>
      </c>
      <c r="AY120" s="237" t="s">
        <v>154</v>
      </c>
    </row>
    <row r="121" spans="2:65" s="11" customFormat="1" ht="29.85" customHeight="1">
      <c r="B121" s="188"/>
      <c r="C121" s="189"/>
      <c r="D121" s="190" t="s">
        <v>74</v>
      </c>
      <c r="E121" s="202" t="s">
        <v>208</v>
      </c>
      <c r="F121" s="202" t="s">
        <v>317</v>
      </c>
      <c r="G121" s="189"/>
      <c r="H121" s="189"/>
      <c r="I121" s="192"/>
      <c r="J121" s="203">
        <f>BK121</f>
        <v>0</v>
      </c>
      <c r="K121" s="189"/>
      <c r="L121" s="194"/>
      <c r="M121" s="195"/>
      <c r="N121" s="196"/>
      <c r="O121" s="196"/>
      <c r="P121" s="197">
        <f>SUM(P122:P127)</f>
        <v>0</v>
      </c>
      <c r="Q121" s="196"/>
      <c r="R121" s="197">
        <f>SUM(R122:R127)</f>
        <v>1.0399700000000001</v>
      </c>
      <c r="S121" s="196"/>
      <c r="T121" s="198">
        <f>SUM(T122:T127)</f>
        <v>0</v>
      </c>
      <c r="AR121" s="199" t="s">
        <v>79</v>
      </c>
      <c r="AT121" s="200" t="s">
        <v>74</v>
      </c>
      <c r="AU121" s="200" t="s">
        <v>79</v>
      </c>
      <c r="AY121" s="199" t="s">
        <v>154</v>
      </c>
      <c r="BK121" s="201">
        <f>SUM(BK122:BK127)</f>
        <v>0</v>
      </c>
    </row>
    <row r="122" spans="2:65" s="1" customFormat="1" ht="38.25" customHeight="1">
      <c r="B122" s="42"/>
      <c r="C122" s="204" t="s">
        <v>225</v>
      </c>
      <c r="D122" s="204" t="s">
        <v>156</v>
      </c>
      <c r="E122" s="205" t="s">
        <v>319</v>
      </c>
      <c r="F122" s="206" t="s">
        <v>320</v>
      </c>
      <c r="G122" s="207" t="s">
        <v>204</v>
      </c>
      <c r="H122" s="208">
        <v>1</v>
      </c>
      <c r="I122" s="209"/>
      <c r="J122" s="210">
        <f>ROUND(I122*H122,2)</f>
        <v>0</v>
      </c>
      <c r="K122" s="206" t="s">
        <v>160</v>
      </c>
      <c r="L122" s="62"/>
      <c r="M122" s="211" t="s">
        <v>21</v>
      </c>
      <c r="N122" s="212" t="s">
        <v>46</v>
      </c>
      <c r="O122" s="43"/>
      <c r="P122" s="213">
        <f>O122*H122</f>
        <v>0</v>
      </c>
      <c r="Q122" s="213">
        <v>0.1295</v>
      </c>
      <c r="R122" s="213">
        <f>Q122*H122</f>
        <v>0.1295</v>
      </c>
      <c r="S122" s="213">
        <v>0</v>
      </c>
      <c r="T122" s="214">
        <f>S122*H122</f>
        <v>0</v>
      </c>
      <c r="AR122" s="25" t="s">
        <v>161</v>
      </c>
      <c r="AT122" s="25" t="s">
        <v>156</v>
      </c>
      <c r="AU122" s="25" t="s">
        <v>83</v>
      </c>
      <c r="AY122" s="25" t="s">
        <v>154</v>
      </c>
      <c r="BE122" s="215">
        <f>IF(N122="základní",J122,0)</f>
        <v>0</v>
      </c>
      <c r="BF122" s="215">
        <f>IF(N122="snížená",J122,0)</f>
        <v>0</v>
      </c>
      <c r="BG122" s="215">
        <f>IF(N122="zákl. přenesená",J122,0)</f>
        <v>0</v>
      </c>
      <c r="BH122" s="215">
        <f>IF(N122="sníž. přenesená",J122,0)</f>
        <v>0</v>
      </c>
      <c r="BI122" s="215">
        <f>IF(N122="nulová",J122,0)</f>
        <v>0</v>
      </c>
      <c r="BJ122" s="25" t="s">
        <v>79</v>
      </c>
      <c r="BK122" s="215">
        <f>ROUND(I122*H122,2)</f>
        <v>0</v>
      </c>
      <c r="BL122" s="25" t="s">
        <v>161</v>
      </c>
      <c r="BM122" s="25" t="s">
        <v>648</v>
      </c>
    </row>
    <row r="123" spans="2:65" s="13" customFormat="1">
      <c r="B123" s="227"/>
      <c r="C123" s="228"/>
      <c r="D123" s="218" t="s">
        <v>163</v>
      </c>
      <c r="E123" s="229" t="s">
        <v>21</v>
      </c>
      <c r="F123" s="230" t="s">
        <v>649</v>
      </c>
      <c r="G123" s="228"/>
      <c r="H123" s="231">
        <v>1</v>
      </c>
      <c r="I123" s="232"/>
      <c r="J123" s="228"/>
      <c r="K123" s="228"/>
      <c r="L123" s="233"/>
      <c r="M123" s="234"/>
      <c r="N123" s="235"/>
      <c r="O123" s="235"/>
      <c r="P123" s="235"/>
      <c r="Q123" s="235"/>
      <c r="R123" s="235"/>
      <c r="S123" s="235"/>
      <c r="T123" s="236"/>
      <c r="AT123" s="237" t="s">
        <v>163</v>
      </c>
      <c r="AU123" s="237" t="s">
        <v>83</v>
      </c>
      <c r="AV123" s="13" t="s">
        <v>83</v>
      </c>
      <c r="AW123" s="13" t="s">
        <v>38</v>
      </c>
      <c r="AX123" s="13" t="s">
        <v>79</v>
      </c>
      <c r="AY123" s="237" t="s">
        <v>154</v>
      </c>
    </row>
    <row r="124" spans="2:65" s="1" customFormat="1" ht="38.25" customHeight="1">
      <c r="B124" s="42"/>
      <c r="C124" s="204" t="s">
        <v>230</v>
      </c>
      <c r="D124" s="204" t="s">
        <v>156</v>
      </c>
      <c r="E124" s="205" t="s">
        <v>328</v>
      </c>
      <c r="F124" s="206" t="s">
        <v>329</v>
      </c>
      <c r="G124" s="207" t="s">
        <v>204</v>
      </c>
      <c r="H124" s="208">
        <v>3</v>
      </c>
      <c r="I124" s="209"/>
      <c r="J124" s="210">
        <f>ROUND(I124*H124,2)</f>
        <v>0</v>
      </c>
      <c r="K124" s="206" t="s">
        <v>160</v>
      </c>
      <c r="L124" s="62"/>
      <c r="M124" s="211" t="s">
        <v>21</v>
      </c>
      <c r="N124" s="212" t="s">
        <v>46</v>
      </c>
      <c r="O124" s="43"/>
      <c r="P124" s="213">
        <f>O124*H124</f>
        <v>0</v>
      </c>
      <c r="Q124" s="213">
        <v>0.16849</v>
      </c>
      <c r="R124" s="213">
        <f>Q124*H124</f>
        <v>0.50546999999999997</v>
      </c>
      <c r="S124" s="213">
        <v>0</v>
      </c>
      <c r="T124" s="214">
        <f>S124*H124</f>
        <v>0</v>
      </c>
      <c r="AR124" s="25" t="s">
        <v>161</v>
      </c>
      <c r="AT124" s="25" t="s">
        <v>156</v>
      </c>
      <c r="AU124" s="25" t="s">
        <v>83</v>
      </c>
      <c r="AY124" s="25" t="s">
        <v>154</v>
      </c>
      <c r="BE124" s="215">
        <f>IF(N124="základní",J124,0)</f>
        <v>0</v>
      </c>
      <c r="BF124" s="215">
        <f>IF(N124="snížená",J124,0)</f>
        <v>0</v>
      </c>
      <c r="BG124" s="215">
        <f>IF(N124="zákl. přenesená",J124,0)</f>
        <v>0</v>
      </c>
      <c r="BH124" s="215">
        <f>IF(N124="sníž. přenesená",J124,0)</f>
        <v>0</v>
      </c>
      <c r="BI124" s="215">
        <f>IF(N124="nulová",J124,0)</f>
        <v>0</v>
      </c>
      <c r="BJ124" s="25" t="s">
        <v>79</v>
      </c>
      <c r="BK124" s="215">
        <f>ROUND(I124*H124,2)</f>
        <v>0</v>
      </c>
      <c r="BL124" s="25" t="s">
        <v>161</v>
      </c>
      <c r="BM124" s="25" t="s">
        <v>650</v>
      </c>
    </row>
    <row r="125" spans="2:65" s="12" customFormat="1">
      <c r="B125" s="216"/>
      <c r="C125" s="217"/>
      <c r="D125" s="218" t="s">
        <v>163</v>
      </c>
      <c r="E125" s="219" t="s">
        <v>21</v>
      </c>
      <c r="F125" s="220" t="s">
        <v>429</v>
      </c>
      <c r="G125" s="217"/>
      <c r="H125" s="219" t="s">
        <v>21</v>
      </c>
      <c r="I125" s="221"/>
      <c r="J125" s="217"/>
      <c r="K125" s="217"/>
      <c r="L125" s="222"/>
      <c r="M125" s="223"/>
      <c r="N125" s="224"/>
      <c r="O125" s="224"/>
      <c r="P125" s="224"/>
      <c r="Q125" s="224"/>
      <c r="R125" s="224"/>
      <c r="S125" s="224"/>
      <c r="T125" s="225"/>
      <c r="AT125" s="226" t="s">
        <v>163</v>
      </c>
      <c r="AU125" s="226" t="s">
        <v>83</v>
      </c>
      <c r="AV125" s="12" t="s">
        <v>79</v>
      </c>
      <c r="AW125" s="12" t="s">
        <v>38</v>
      </c>
      <c r="AX125" s="12" t="s">
        <v>75</v>
      </c>
      <c r="AY125" s="226" t="s">
        <v>154</v>
      </c>
    </row>
    <row r="126" spans="2:65" s="13" customFormat="1">
      <c r="B126" s="227"/>
      <c r="C126" s="228"/>
      <c r="D126" s="218" t="s">
        <v>163</v>
      </c>
      <c r="E126" s="229" t="s">
        <v>21</v>
      </c>
      <c r="F126" s="230" t="s">
        <v>630</v>
      </c>
      <c r="G126" s="228"/>
      <c r="H126" s="231">
        <v>3</v>
      </c>
      <c r="I126" s="232"/>
      <c r="J126" s="228"/>
      <c r="K126" s="228"/>
      <c r="L126" s="233"/>
      <c r="M126" s="234"/>
      <c r="N126" s="235"/>
      <c r="O126" s="235"/>
      <c r="P126" s="235"/>
      <c r="Q126" s="235"/>
      <c r="R126" s="235"/>
      <c r="S126" s="235"/>
      <c r="T126" s="236"/>
      <c r="AT126" s="237" t="s">
        <v>163</v>
      </c>
      <c r="AU126" s="237" t="s">
        <v>83</v>
      </c>
      <c r="AV126" s="13" t="s">
        <v>83</v>
      </c>
      <c r="AW126" s="13" t="s">
        <v>38</v>
      </c>
      <c r="AX126" s="13" t="s">
        <v>79</v>
      </c>
      <c r="AY126" s="237" t="s">
        <v>154</v>
      </c>
    </row>
    <row r="127" spans="2:65" s="1" customFormat="1" ht="16.5" customHeight="1">
      <c r="B127" s="42"/>
      <c r="C127" s="260" t="s">
        <v>235</v>
      </c>
      <c r="D127" s="260" t="s">
        <v>245</v>
      </c>
      <c r="E127" s="261" t="s">
        <v>332</v>
      </c>
      <c r="F127" s="262" t="s">
        <v>333</v>
      </c>
      <c r="G127" s="263" t="s">
        <v>204</v>
      </c>
      <c r="H127" s="264">
        <v>3</v>
      </c>
      <c r="I127" s="265"/>
      <c r="J127" s="266">
        <f>ROUND(I127*H127,2)</f>
        <v>0</v>
      </c>
      <c r="K127" s="262" t="s">
        <v>160</v>
      </c>
      <c r="L127" s="267"/>
      <c r="M127" s="268" t="s">
        <v>21</v>
      </c>
      <c r="N127" s="269" t="s">
        <v>46</v>
      </c>
      <c r="O127" s="43"/>
      <c r="P127" s="213">
        <f>O127*H127</f>
        <v>0</v>
      </c>
      <c r="Q127" s="213">
        <v>0.13500000000000001</v>
      </c>
      <c r="R127" s="213">
        <f>Q127*H127</f>
        <v>0.40500000000000003</v>
      </c>
      <c r="S127" s="213">
        <v>0</v>
      </c>
      <c r="T127" s="214">
        <f>S127*H127</f>
        <v>0</v>
      </c>
      <c r="AR127" s="25" t="s">
        <v>201</v>
      </c>
      <c r="AT127" s="25" t="s">
        <v>245</v>
      </c>
      <c r="AU127" s="25" t="s">
        <v>83</v>
      </c>
      <c r="AY127" s="25" t="s">
        <v>154</v>
      </c>
      <c r="BE127" s="215">
        <f>IF(N127="základní",J127,0)</f>
        <v>0</v>
      </c>
      <c r="BF127" s="215">
        <f>IF(N127="snížená",J127,0)</f>
        <v>0</v>
      </c>
      <c r="BG127" s="215">
        <f>IF(N127="zákl. přenesená",J127,0)</f>
        <v>0</v>
      </c>
      <c r="BH127" s="215">
        <f>IF(N127="sníž. přenesená",J127,0)</f>
        <v>0</v>
      </c>
      <c r="BI127" s="215">
        <f>IF(N127="nulová",J127,0)</f>
        <v>0</v>
      </c>
      <c r="BJ127" s="25" t="s">
        <v>79</v>
      </c>
      <c r="BK127" s="215">
        <f>ROUND(I127*H127,2)</f>
        <v>0</v>
      </c>
      <c r="BL127" s="25" t="s">
        <v>161</v>
      </c>
      <c r="BM127" s="25" t="s">
        <v>651</v>
      </c>
    </row>
    <row r="128" spans="2:65" s="11" customFormat="1" ht="29.85" customHeight="1">
      <c r="B128" s="188"/>
      <c r="C128" s="189"/>
      <c r="D128" s="190" t="s">
        <v>74</v>
      </c>
      <c r="E128" s="202" t="s">
        <v>337</v>
      </c>
      <c r="F128" s="202" t="s">
        <v>338</v>
      </c>
      <c r="G128" s="189"/>
      <c r="H128" s="189"/>
      <c r="I128" s="192"/>
      <c r="J128" s="203">
        <f>BK128</f>
        <v>0</v>
      </c>
      <c r="K128" s="189"/>
      <c r="L128" s="194"/>
      <c r="M128" s="195"/>
      <c r="N128" s="196"/>
      <c r="O128" s="196"/>
      <c r="P128" s="197">
        <f>SUM(P129:P144)</f>
        <v>0</v>
      </c>
      <c r="Q128" s="196"/>
      <c r="R128" s="197">
        <f>SUM(R129:R144)</f>
        <v>0</v>
      </c>
      <c r="S128" s="196"/>
      <c r="T128" s="198">
        <f>SUM(T129:T144)</f>
        <v>0</v>
      </c>
      <c r="AR128" s="199" t="s">
        <v>79</v>
      </c>
      <c r="AT128" s="200" t="s">
        <v>74</v>
      </c>
      <c r="AU128" s="200" t="s">
        <v>79</v>
      </c>
      <c r="AY128" s="199" t="s">
        <v>154</v>
      </c>
      <c r="BK128" s="201">
        <f>SUM(BK129:BK144)</f>
        <v>0</v>
      </c>
    </row>
    <row r="129" spans="2:65" s="1" customFormat="1" ht="25.5" customHeight="1">
      <c r="B129" s="42"/>
      <c r="C129" s="204" t="s">
        <v>10</v>
      </c>
      <c r="D129" s="204" t="s">
        <v>156</v>
      </c>
      <c r="E129" s="205" t="s">
        <v>352</v>
      </c>
      <c r="F129" s="206" t="s">
        <v>353</v>
      </c>
      <c r="G129" s="207" t="s">
        <v>294</v>
      </c>
      <c r="H129" s="208">
        <v>3.11</v>
      </c>
      <c r="I129" s="209"/>
      <c r="J129" s="210">
        <f>ROUND(I129*H129,2)</f>
        <v>0</v>
      </c>
      <c r="K129" s="206" t="s">
        <v>160</v>
      </c>
      <c r="L129" s="62"/>
      <c r="M129" s="211" t="s">
        <v>21</v>
      </c>
      <c r="N129" s="212" t="s">
        <v>46</v>
      </c>
      <c r="O129" s="43"/>
      <c r="P129" s="213">
        <f>O129*H129</f>
        <v>0</v>
      </c>
      <c r="Q129" s="213">
        <v>0</v>
      </c>
      <c r="R129" s="213">
        <f>Q129*H129</f>
        <v>0</v>
      </c>
      <c r="S129" s="213">
        <v>0</v>
      </c>
      <c r="T129" s="214">
        <f>S129*H129</f>
        <v>0</v>
      </c>
      <c r="AR129" s="25" t="s">
        <v>161</v>
      </c>
      <c r="AT129" s="25" t="s">
        <v>156</v>
      </c>
      <c r="AU129" s="25" t="s">
        <v>83</v>
      </c>
      <c r="AY129" s="25" t="s">
        <v>154</v>
      </c>
      <c r="BE129" s="215">
        <f>IF(N129="základní",J129,0)</f>
        <v>0</v>
      </c>
      <c r="BF129" s="215">
        <f>IF(N129="snížená",J129,0)</f>
        <v>0</v>
      </c>
      <c r="BG129" s="215">
        <f>IF(N129="zákl. přenesená",J129,0)</f>
        <v>0</v>
      </c>
      <c r="BH129" s="215">
        <f>IF(N129="sníž. přenesená",J129,0)</f>
        <v>0</v>
      </c>
      <c r="BI129" s="215">
        <f>IF(N129="nulová",J129,0)</f>
        <v>0</v>
      </c>
      <c r="BJ129" s="25" t="s">
        <v>79</v>
      </c>
      <c r="BK129" s="215">
        <f>ROUND(I129*H129,2)</f>
        <v>0</v>
      </c>
      <c r="BL129" s="25" t="s">
        <v>161</v>
      </c>
      <c r="BM129" s="25" t="s">
        <v>652</v>
      </c>
    </row>
    <row r="130" spans="2:65" s="13" customFormat="1">
      <c r="B130" s="227"/>
      <c r="C130" s="228"/>
      <c r="D130" s="218" t="s">
        <v>163</v>
      </c>
      <c r="E130" s="229" t="s">
        <v>21</v>
      </c>
      <c r="F130" s="230" t="s">
        <v>653</v>
      </c>
      <c r="G130" s="228"/>
      <c r="H130" s="231">
        <v>3.11</v>
      </c>
      <c r="I130" s="232"/>
      <c r="J130" s="228"/>
      <c r="K130" s="228"/>
      <c r="L130" s="233"/>
      <c r="M130" s="234"/>
      <c r="N130" s="235"/>
      <c r="O130" s="235"/>
      <c r="P130" s="235"/>
      <c r="Q130" s="235"/>
      <c r="R130" s="235"/>
      <c r="S130" s="235"/>
      <c r="T130" s="236"/>
      <c r="AT130" s="237" t="s">
        <v>163</v>
      </c>
      <c r="AU130" s="237" t="s">
        <v>83</v>
      </c>
      <c r="AV130" s="13" t="s">
        <v>83</v>
      </c>
      <c r="AW130" s="13" t="s">
        <v>38</v>
      </c>
      <c r="AX130" s="13" t="s">
        <v>75</v>
      </c>
      <c r="AY130" s="237" t="s">
        <v>154</v>
      </c>
    </row>
    <row r="131" spans="2:65" s="15" customFormat="1">
      <c r="B131" s="249"/>
      <c r="C131" s="250"/>
      <c r="D131" s="218" t="s">
        <v>163</v>
      </c>
      <c r="E131" s="251" t="s">
        <v>21</v>
      </c>
      <c r="F131" s="252" t="s">
        <v>219</v>
      </c>
      <c r="G131" s="250"/>
      <c r="H131" s="253">
        <v>3.11</v>
      </c>
      <c r="I131" s="254"/>
      <c r="J131" s="250"/>
      <c r="K131" s="250"/>
      <c r="L131" s="255"/>
      <c r="M131" s="256"/>
      <c r="N131" s="257"/>
      <c r="O131" s="257"/>
      <c r="P131" s="257"/>
      <c r="Q131" s="257"/>
      <c r="R131" s="257"/>
      <c r="S131" s="257"/>
      <c r="T131" s="258"/>
      <c r="AT131" s="259" t="s">
        <v>163</v>
      </c>
      <c r="AU131" s="259" t="s">
        <v>83</v>
      </c>
      <c r="AV131" s="15" t="s">
        <v>161</v>
      </c>
      <c r="AW131" s="15" t="s">
        <v>38</v>
      </c>
      <c r="AX131" s="15" t="s">
        <v>79</v>
      </c>
      <c r="AY131" s="259" t="s">
        <v>154</v>
      </c>
    </row>
    <row r="132" spans="2:65" s="1" customFormat="1" ht="25.5" customHeight="1">
      <c r="B132" s="42"/>
      <c r="C132" s="204" t="s">
        <v>244</v>
      </c>
      <c r="D132" s="204" t="s">
        <v>156</v>
      </c>
      <c r="E132" s="205" t="s">
        <v>360</v>
      </c>
      <c r="F132" s="206" t="s">
        <v>348</v>
      </c>
      <c r="G132" s="207" t="s">
        <v>294</v>
      </c>
      <c r="H132" s="208">
        <v>59.109000000000002</v>
      </c>
      <c r="I132" s="209"/>
      <c r="J132" s="210">
        <f>ROUND(I132*H132,2)</f>
        <v>0</v>
      </c>
      <c r="K132" s="206" t="s">
        <v>160</v>
      </c>
      <c r="L132" s="62"/>
      <c r="M132" s="211" t="s">
        <v>21</v>
      </c>
      <c r="N132" s="212" t="s">
        <v>46</v>
      </c>
      <c r="O132" s="43"/>
      <c r="P132" s="213">
        <f>O132*H132</f>
        <v>0</v>
      </c>
      <c r="Q132" s="213">
        <v>0</v>
      </c>
      <c r="R132" s="213">
        <f>Q132*H132</f>
        <v>0</v>
      </c>
      <c r="S132" s="213">
        <v>0</v>
      </c>
      <c r="T132" s="214">
        <f>S132*H132</f>
        <v>0</v>
      </c>
      <c r="AR132" s="25" t="s">
        <v>161</v>
      </c>
      <c r="AT132" s="25" t="s">
        <v>156</v>
      </c>
      <c r="AU132" s="25" t="s">
        <v>83</v>
      </c>
      <c r="AY132" s="25" t="s">
        <v>154</v>
      </c>
      <c r="BE132" s="215">
        <f>IF(N132="základní",J132,0)</f>
        <v>0</v>
      </c>
      <c r="BF132" s="215">
        <f>IF(N132="snížená",J132,0)</f>
        <v>0</v>
      </c>
      <c r="BG132" s="215">
        <f>IF(N132="zákl. přenesená",J132,0)</f>
        <v>0</v>
      </c>
      <c r="BH132" s="215">
        <f>IF(N132="sníž. přenesená",J132,0)</f>
        <v>0</v>
      </c>
      <c r="BI132" s="215">
        <f>IF(N132="nulová",J132,0)</f>
        <v>0</v>
      </c>
      <c r="BJ132" s="25" t="s">
        <v>79</v>
      </c>
      <c r="BK132" s="215">
        <f>ROUND(I132*H132,2)</f>
        <v>0</v>
      </c>
      <c r="BL132" s="25" t="s">
        <v>161</v>
      </c>
      <c r="BM132" s="25" t="s">
        <v>654</v>
      </c>
    </row>
    <row r="133" spans="2:65" s="13" customFormat="1">
      <c r="B133" s="227"/>
      <c r="C133" s="228"/>
      <c r="D133" s="218" t="s">
        <v>163</v>
      </c>
      <c r="E133" s="229" t="s">
        <v>21</v>
      </c>
      <c r="F133" s="230" t="s">
        <v>655</v>
      </c>
      <c r="G133" s="228"/>
      <c r="H133" s="231">
        <v>59.109000000000002</v>
      </c>
      <c r="I133" s="232"/>
      <c r="J133" s="228"/>
      <c r="K133" s="228"/>
      <c r="L133" s="233"/>
      <c r="M133" s="234"/>
      <c r="N133" s="235"/>
      <c r="O133" s="235"/>
      <c r="P133" s="235"/>
      <c r="Q133" s="235"/>
      <c r="R133" s="235"/>
      <c r="S133" s="235"/>
      <c r="T133" s="236"/>
      <c r="AT133" s="237" t="s">
        <v>163</v>
      </c>
      <c r="AU133" s="237" t="s">
        <v>83</v>
      </c>
      <c r="AV133" s="13" t="s">
        <v>83</v>
      </c>
      <c r="AW133" s="13" t="s">
        <v>38</v>
      </c>
      <c r="AX133" s="13" t="s">
        <v>79</v>
      </c>
      <c r="AY133" s="237" t="s">
        <v>154</v>
      </c>
    </row>
    <row r="134" spans="2:65" s="1" customFormat="1" ht="25.5" customHeight="1">
      <c r="B134" s="42"/>
      <c r="C134" s="204" t="s">
        <v>251</v>
      </c>
      <c r="D134" s="204" t="s">
        <v>156</v>
      </c>
      <c r="E134" s="205" t="s">
        <v>364</v>
      </c>
      <c r="F134" s="206" t="s">
        <v>365</v>
      </c>
      <c r="G134" s="207" t="s">
        <v>294</v>
      </c>
      <c r="H134" s="208">
        <v>0.87</v>
      </c>
      <c r="I134" s="209"/>
      <c r="J134" s="210">
        <f>ROUND(I134*H134,2)</f>
        <v>0</v>
      </c>
      <c r="K134" s="206" t="s">
        <v>160</v>
      </c>
      <c r="L134" s="62"/>
      <c r="M134" s="211" t="s">
        <v>21</v>
      </c>
      <c r="N134" s="212" t="s">
        <v>46</v>
      </c>
      <c r="O134" s="43"/>
      <c r="P134" s="213">
        <f>O134*H134</f>
        <v>0</v>
      </c>
      <c r="Q134" s="213">
        <v>0</v>
      </c>
      <c r="R134" s="213">
        <f>Q134*H134</f>
        <v>0</v>
      </c>
      <c r="S134" s="213">
        <v>0</v>
      </c>
      <c r="T134" s="214">
        <f>S134*H134</f>
        <v>0</v>
      </c>
      <c r="AR134" s="25" t="s">
        <v>161</v>
      </c>
      <c r="AT134" s="25" t="s">
        <v>156</v>
      </c>
      <c r="AU134" s="25" t="s">
        <v>83</v>
      </c>
      <c r="AY134" s="25" t="s">
        <v>154</v>
      </c>
      <c r="BE134" s="215">
        <f>IF(N134="základní",J134,0)</f>
        <v>0</v>
      </c>
      <c r="BF134" s="215">
        <f>IF(N134="snížená",J134,0)</f>
        <v>0</v>
      </c>
      <c r="BG134" s="215">
        <f>IF(N134="zákl. přenesená",J134,0)</f>
        <v>0</v>
      </c>
      <c r="BH134" s="215">
        <f>IF(N134="sníž. přenesená",J134,0)</f>
        <v>0</v>
      </c>
      <c r="BI134" s="215">
        <f>IF(N134="nulová",J134,0)</f>
        <v>0</v>
      </c>
      <c r="BJ134" s="25" t="s">
        <v>79</v>
      </c>
      <c r="BK134" s="215">
        <f>ROUND(I134*H134,2)</f>
        <v>0</v>
      </c>
      <c r="BL134" s="25" t="s">
        <v>161</v>
      </c>
      <c r="BM134" s="25" t="s">
        <v>656</v>
      </c>
    </row>
    <row r="135" spans="2:65" s="13" customFormat="1">
      <c r="B135" s="227"/>
      <c r="C135" s="228"/>
      <c r="D135" s="218" t="s">
        <v>163</v>
      </c>
      <c r="E135" s="229" t="s">
        <v>21</v>
      </c>
      <c r="F135" s="230" t="s">
        <v>657</v>
      </c>
      <c r="G135" s="228"/>
      <c r="H135" s="231">
        <v>0.87</v>
      </c>
      <c r="I135" s="232"/>
      <c r="J135" s="228"/>
      <c r="K135" s="228"/>
      <c r="L135" s="233"/>
      <c r="M135" s="234"/>
      <c r="N135" s="235"/>
      <c r="O135" s="235"/>
      <c r="P135" s="235"/>
      <c r="Q135" s="235"/>
      <c r="R135" s="235"/>
      <c r="S135" s="235"/>
      <c r="T135" s="236"/>
      <c r="AT135" s="237" t="s">
        <v>163</v>
      </c>
      <c r="AU135" s="237" t="s">
        <v>83</v>
      </c>
      <c r="AV135" s="13" t="s">
        <v>83</v>
      </c>
      <c r="AW135" s="13" t="s">
        <v>38</v>
      </c>
      <c r="AX135" s="13" t="s">
        <v>75</v>
      </c>
      <c r="AY135" s="237" t="s">
        <v>154</v>
      </c>
    </row>
    <row r="136" spans="2:65" s="15" customFormat="1">
      <c r="B136" s="249"/>
      <c r="C136" s="250"/>
      <c r="D136" s="218" t="s">
        <v>163</v>
      </c>
      <c r="E136" s="251" t="s">
        <v>21</v>
      </c>
      <c r="F136" s="252" t="s">
        <v>219</v>
      </c>
      <c r="G136" s="250"/>
      <c r="H136" s="253">
        <v>0.87</v>
      </c>
      <c r="I136" s="254"/>
      <c r="J136" s="250"/>
      <c r="K136" s="250"/>
      <c r="L136" s="255"/>
      <c r="M136" s="256"/>
      <c r="N136" s="257"/>
      <c r="O136" s="257"/>
      <c r="P136" s="257"/>
      <c r="Q136" s="257"/>
      <c r="R136" s="257"/>
      <c r="S136" s="257"/>
      <c r="T136" s="258"/>
      <c r="AT136" s="259" t="s">
        <v>163</v>
      </c>
      <c r="AU136" s="259" t="s">
        <v>83</v>
      </c>
      <c r="AV136" s="15" t="s">
        <v>161</v>
      </c>
      <c r="AW136" s="15" t="s">
        <v>38</v>
      </c>
      <c r="AX136" s="15" t="s">
        <v>79</v>
      </c>
      <c r="AY136" s="259" t="s">
        <v>154</v>
      </c>
    </row>
    <row r="137" spans="2:65" s="1" customFormat="1" ht="38.25" customHeight="1">
      <c r="B137" s="42"/>
      <c r="C137" s="204" t="s">
        <v>257</v>
      </c>
      <c r="D137" s="204" t="s">
        <v>156</v>
      </c>
      <c r="E137" s="205" t="s">
        <v>370</v>
      </c>
      <c r="F137" s="206" t="s">
        <v>371</v>
      </c>
      <c r="G137" s="207" t="s">
        <v>294</v>
      </c>
      <c r="H137" s="208">
        <v>6.96</v>
      </c>
      <c r="I137" s="209"/>
      <c r="J137" s="210">
        <f>ROUND(I137*H137,2)</f>
        <v>0</v>
      </c>
      <c r="K137" s="206" t="s">
        <v>160</v>
      </c>
      <c r="L137" s="62"/>
      <c r="M137" s="211" t="s">
        <v>21</v>
      </c>
      <c r="N137" s="212" t="s">
        <v>46</v>
      </c>
      <c r="O137" s="43"/>
      <c r="P137" s="213">
        <f>O137*H137</f>
        <v>0</v>
      </c>
      <c r="Q137" s="213">
        <v>0</v>
      </c>
      <c r="R137" s="213">
        <f>Q137*H137</f>
        <v>0</v>
      </c>
      <c r="S137" s="213">
        <v>0</v>
      </c>
      <c r="T137" s="214">
        <f>S137*H137</f>
        <v>0</v>
      </c>
      <c r="AR137" s="25" t="s">
        <v>161</v>
      </c>
      <c r="AT137" s="25" t="s">
        <v>156</v>
      </c>
      <c r="AU137" s="25" t="s">
        <v>83</v>
      </c>
      <c r="AY137" s="25" t="s">
        <v>154</v>
      </c>
      <c r="BE137" s="215">
        <f>IF(N137="základní",J137,0)</f>
        <v>0</v>
      </c>
      <c r="BF137" s="215">
        <f>IF(N137="snížená",J137,0)</f>
        <v>0</v>
      </c>
      <c r="BG137" s="215">
        <f>IF(N137="zákl. přenesená",J137,0)</f>
        <v>0</v>
      </c>
      <c r="BH137" s="215">
        <f>IF(N137="sníž. přenesená",J137,0)</f>
        <v>0</v>
      </c>
      <c r="BI137" s="215">
        <f>IF(N137="nulová",J137,0)</f>
        <v>0</v>
      </c>
      <c r="BJ137" s="25" t="s">
        <v>79</v>
      </c>
      <c r="BK137" s="215">
        <f>ROUND(I137*H137,2)</f>
        <v>0</v>
      </c>
      <c r="BL137" s="25" t="s">
        <v>161</v>
      </c>
      <c r="BM137" s="25" t="s">
        <v>658</v>
      </c>
    </row>
    <row r="138" spans="2:65" s="13" customFormat="1">
      <c r="B138" s="227"/>
      <c r="C138" s="228"/>
      <c r="D138" s="218" t="s">
        <v>163</v>
      </c>
      <c r="E138" s="229" t="s">
        <v>21</v>
      </c>
      <c r="F138" s="230" t="s">
        <v>659</v>
      </c>
      <c r="G138" s="228"/>
      <c r="H138" s="231">
        <v>6.96</v>
      </c>
      <c r="I138" s="232"/>
      <c r="J138" s="228"/>
      <c r="K138" s="228"/>
      <c r="L138" s="233"/>
      <c r="M138" s="234"/>
      <c r="N138" s="235"/>
      <c r="O138" s="235"/>
      <c r="P138" s="235"/>
      <c r="Q138" s="235"/>
      <c r="R138" s="235"/>
      <c r="S138" s="235"/>
      <c r="T138" s="236"/>
      <c r="AT138" s="237" t="s">
        <v>163</v>
      </c>
      <c r="AU138" s="237" t="s">
        <v>83</v>
      </c>
      <c r="AV138" s="13" t="s">
        <v>83</v>
      </c>
      <c r="AW138" s="13" t="s">
        <v>38</v>
      </c>
      <c r="AX138" s="13" t="s">
        <v>79</v>
      </c>
      <c r="AY138" s="237" t="s">
        <v>154</v>
      </c>
    </row>
    <row r="139" spans="2:65" s="1" customFormat="1" ht="16.5" customHeight="1">
      <c r="B139" s="42"/>
      <c r="C139" s="204" t="s">
        <v>264</v>
      </c>
      <c r="D139" s="204" t="s">
        <v>156</v>
      </c>
      <c r="E139" s="205" t="s">
        <v>375</v>
      </c>
      <c r="F139" s="206" t="s">
        <v>376</v>
      </c>
      <c r="G139" s="207" t="s">
        <v>294</v>
      </c>
      <c r="H139" s="208">
        <v>0.87</v>
      </c>
      <c r="I139" s="209"/>
      <c r="J139" s="210">
        <f>ROUND(I139*H139,2)</f>
        <v>0</v>
      </c>
      <c r="K139" s="206" t="s">
        <v>160</v>
      </c>
      <c r="L139" s="62"/>
      <c r="M139" s="211" t="s">
        <v>21</v>
      </c>
      <c r="N139" s="212" t="s">
        <v>46</v>
      </c>
      <c r="O139" s="43"/>
      <c r="P139" s="213">
        <f>O139*H139</f>
        <v>0</v>
      </c>
      <c r="Q139" s="213">
        <v>0</v>
      </c>
      <c r="R139" s="213">
        <f>Q139*H139</f>
        <v>0</v>
      </c>
      <c r="S139" s="213">
        <v>0</v>
      </c>
      <c r="T139" s="214">
        <f>S139*H139</f>
        <v>0</v>
      </c>
      <c r="AR139" s="25" t="s">
        <v>161</v>
      </c>
      <c r="AT139" s="25" t="s">
        <v>156</v>
      </c>
      <c r="AU139" s="25" t="s">
        <v>83</v>
      </c>
      <c r="AY139" s="25" t="s">
        <v>154</v>
      </c>
      <c r="BE139" s="215">
        <f>IF(N139="základní",J139,0)</f>
        <v>0</v>
      </c>
      <c r="BF139" s="215">
        <f>IF(N139="snížená",J139,0)</f>
        <v>0</v>
      </c>
      <c r="BG139" s="215">
        <f>IF(N139="zákl. přenesená",J139,0)</f>
        <v>0</v>
      </c>
      <c r="BH139" s="215">
        <f>IF(N139="sníž. přenesená",J139,0)</f>
        <v>0</v>
      </c>
      <c r="BI139" s="215">
        <f>IF(N139="nulová",J139,0)</f>
        <v>0</v>
      </c>
      <c r="BJ139" s="25" t="s">
        <v>79</v>
      </c>
      <c r="BK139" s="215">
        <f>ROUND(I139*H139,2)</f>
        <v>0</v>
      </c>
      <c r="BL139" s="25" t="s">
        <v>161</v>
      </c>
      <c r="BM139" s="25" t="s">
        <v>660</v>
      </c>
    </row>
    <row r="140" spans="2:65" s="13" customFormat="1">
      <c r="B140" s="227"/>
      <c r="C140" s="228"/>
      <c r="D140" s="218" t="s">
        <v>163</v>
      </c>
      <c r="E140" s="229" t="s">
        <v>21</v>
      </c>
      <c r="F140" s="230" t="s">
        <v>661</v>
      </c>
      <c r="G140" s="228"/>
      <c r="H140" s="231">
        <v>0.87</v>
      </c>
      <c r="I140" s="232"/>
      <c r="J140" s="228"/>
      <c r="K140" s="228"/>
      <c r="L140" s="233"/>
      <c r="M140" s="234"/>
      <c r="N140" s="235"/>
      <c r="O140" s="235"/>
      <c r="P140" s="235"/>
      <c r="Q140" s="235"/>
      <c r="R140" s="235"/>
      <c r="S140" s="235"/>
      <c r="T140" s="236"/>
      <c r="AT140" s="237" t="s">
        <v>163</v>
      </c>
      <c r="AU140" s="237" t="s">
        <v>83</v>
      </c>
      <c r="AV140" s="13" t="s">
        <v>83</v>
      </c>
      <c r="AW140" s="13" t="s">
        <v>38</v>
      </c>
      <c r="AX140" s="13" t="s">
        <v>75</v>
      </c>
      <c r="AY140" s="237" t="s">
        <v>154</v>
      </c>
    </row>
    <row r="141" spans="2:65" s="15" customFormat="1">
      <c r="B141" s="249"/>
      <c r="C141" s="250"/>
      <c r="D141" s="218" t="s">
        <v>163</v>
      </c>
      <c r="E141" s="251" t="s">
        <v>21</v>
      </c>
      <c r="F141" s="252" t="s">
        <v>219</v>
      </c>
      <c r="G141" s="250"/>
      <c r="H141" s="253">
        <v>0.87</v>
      </c>
      <c r="I141" s="254"/>
      <c r="J141" s="250"/>
      <c r="K141" s="250"/>
      <c r="L141" s="255"/>
      <c r="M141" s="256"/>
      <c r="N141" s="257"/>
      <c r="O141" s="257"/>
      <c r="P141" s="257"/>
      <c r="Q141" s="257"/>
      <c r="R141" s="257"/>
      <c r="S141" s="257"/>
      <c r="T141" s="258"/>
      <c r="AT141" s="259" t="s">
        <v>163</v>
      </c>
      <c r="AU141" s="259" t="s">
        <v>83</v>
      </c>
      <c r="AV141" s="15" t="s">
        <v>161</v>
      </c>
      <c r="AW141" s="15" t="s">
        <v>38</v>
      </c>
      <c r="AX141" s="15" t="s">
        <v>79</v>
      </c>
      <c r="AY141" s="259" t="s">
        <v>154</v>
      </c>
    </row>
    <row r="142" spans="2:65" s="1" customFormat="1" ht="25.5" customHeight="1">
      <c r="B142" s="42"/>
      <c r="C142" s="204" t="s">
        <v>268</v>
      </c>
      <c r="D142" s="204" t="s">
        <v>156</v>
      </c>
      <c r="E142" s="205" t="s">
        <v>379</v>
      </c>
      <c r="F142" s="206" t="s">
        <v>380</v>
      </c>
      <c r="G142" s="207" t="s">
        <v>294</v>
      </c>
      <c r="H142" s="208">
        <v>12.224</v>
      </c>
      <c r="I142" s="209"/>
      <c r="J142" s="210">
        <f>ROUND(I142*H142,2)</f>
        <v>0</v>
      </c>
      <c r="K142" s="206" t="s">
        <v>160</v>
      </c>
      <c r="L142" s="62"/>
      <c r="M142" s="211" t="s">
        <v>21</v>
      </c>
      <c r="N142" s="212" t="s">
        <v>46</v>
      </c>
      <c r="O142" s="43"/>
      <c r="P142" s="213">
        <f>O142*H142</f>
        <v>0</v>
      </c>
      <c r="Q142" s="213">
        <v>0</v>
      </c>
      <c r="R142" s="213">
        <f>Q142*H142</f>
        <v>0</v>
      </c>
      <c r="S142" s="213">
        <v>0</v>
      </c>
      <c r="T142" s="214">
        <f>S142*H142</f>
        <v>0</v>
      </c>
      <c r="AR142" s="25" t="s">
        <v>161</v>
      </c>
      <c r="AT142" s="25" t="s">
        <v>156</v>
      </c>
      <c r="AU142" s="25" t="s">
        <v>83</v>
      </c>
      <c r="AY142" s="25" t="s">
        <v>154</v>
      </c>
      <c r="BE142" s="215">
        <f>IF(N142="základní",J142,0)</f>
        <v>0</v>
      </c>
      <c r="BF142" s="215">
        <f>IF(N142="snížená",J142,0)</f>
        <v>0</v>
      </c>
      <c r="BG142" s="215">
        <f>IF(N142="zákl. přenesená",J142,0)</f>
        <v>0</v>
      </c>
      <c r="BH142" s="215">
        <f>IF(N142="sníž. přenesená",J142,0)</f>
        <v>0</v>
      </c>
      <c r="BI142" s="215">
        <f>IF(N142="nulová",J142,0)</f>
        <v>0</v>
      </c>
      <c r="BJ142" s="25" t="s">
        <v>79</v>
      </c>
      <c r="BK142" s="215">
        <f>ROUND(I142*H142,2)</f>
        <v>0</v>
      </c>
      <c r="BL142" s="25" t="s">
        <v>161</v>
      </c>
      <c r="BM142" s="25" t="s">
        <v>662</v>
      </c>
    </row>
    <row r="143" spans="2:65" s="13" customFormat="1">
      <c r="B143" s="227"/>
      <c r="C143" s="228"/>
      <c r="D143" s="218" t="s">
        <v>163</v>
      </c>
      <c r="E143" s="229" t="s">
        <v>21</v>
      </c>
      <c r="F143" s="230" t="s">
        <v>358</v>
      </c>
      <c r="G143" s="228"/>
      <c r="H143" s="231">
        <v>12.224</v>
      </c>
      <c r="I143" s="232"/>
      <c r="J143" s="228"/>
      <c r="K143" s="228"/>
      <c r="L143" s="233"/>
      <c r="M143" s="234"/>
      <c r="N143" s="235"/>
      <c r="O143" s="235"/>
      <c r="P143" s="235"/>
      <c r="Q143" s="235"/>
      <c r="R143" s="235"/>
      <c r="S143" s="235"/>
      <c r="T143" s="236"/>
      <c r="AT143" s="237" t="s">
        <v>163</v>
      </c>
      <c r="AU143" s="237" t="s">
        <v>83</v>
      </c>
      <c r="AV143" s="13" t="s">
        <v>83</v>
      </c>
      <c r="AW143" s="13" t="s">
        <v>38</v>
      </c>
      <c r="AX143" s="13" t="s">
        <v>75</v>
      </c>
      <c r="AY143" s="237" t="s">
        <v>154</v>
      </c>
    </row>
    <row r="144" spans="2:65" s="15" customFormat="1">
      <c r="B144" s="249"/>
      <c r="C144" s="250"/>
      <c r="D144" s="218" t="s">
        <v>163</v>
      </c>
      <c r="E144" s="251" t="s">
        <v>21</v>
      </c>
      <c r="F144" s="252" t="s">
        <v>219</v>
      </c>
      <c r="G144" s="250"/>
      <c r="H144" s="253">
        <v>12.224</v>
      </c>
      <c r="I144" s="254"/>
      <c r="J144" s="250"/>
      <c r="K144" s="250"/>
      <c r="L144" s="255"/>
      <c r="M144" s="256"/>
      <c r="N144" s="257"/>
      <c r="O144" s="257"/>
      <c r="P144" s="257"/>
      <c r="Q144" s="257"/>
      <c r="R144" s="257"/>
      <c r="S144" s="257"/>
      <c r="T144" s="258"/>
      <c r="AT144" s="259" t="s">
        <v>163</v>
      </c>
      <c r="AU144" s="259" t="s">
        <v>83</v>
      </c>
      <c r="AV144" s="15" t="s">
        <v>161</v>
      </c>
      <c r="AW144" s="15" t="s">
        <v>38</v>
      </c>
      <c r="AX144" s="15" t="s">
        <v>79</v>
      </c>
      <c r="AY144" s="259" t="s">
        <v>154</v>
      </c>
    </row>
    <row r="145" spans="2:65" s="11" customFormat="1" ht="29.85" customHeight="1">
      <c r="B145" s="188"/>
      <c r="C145" s="189"/>
      <c r="D145" s="190" t="s">
        <v>74</v>
      </c>
      <c r="E145" s="202" t="s">
        <v>386</v>
      </c>
      <c r="F145" s="202" t="s">
        <v>387</v>
      </c>
      <c r="G145" s="189"/>
      <c r="H145" s="189"/>
      <c r="I145" s="192"/>
      <c r="J145" s="203">
        <f>BK145</f>
        <v>0</v>
      </c>
      <c r="K145" s="189"/>
      <c r="L145" s="194"/>
      <c r="M145" s="195"/>
      <c r="N145" s="196"/>
      <c r="O145" s="196"/>
      <c r="P145" s="197">
        <f>P146</f>
        <v>0</v>
      </c>
      <c r="Q145" s="196"/>
      <c r="R145" s="197">
        <f>R146</f>
        <v>0</v>
      </c>
      <c r="S145" s="196"/>
      <c r="T145" s="198">
        <f>T146</f>
        <v>0</v>
      </c>
      <c r="AR145" s="199" t="s">
        <v>79</v>
      </c>
      <c r="AT145" s="200" t="s">
        <v>74</v>
      </c>
      <c r="AU145" s="200" t="s">
        <v>79</v>
      </c>
      <c r="AY145" s="199" t="s">
        <v>154</v>
      </c>
      <c r="BK145" s="201">
        <f>BK146</f>
        <v>0</v>
      </c>
    </row>
    <row r="146" spans="2:65" s="1" customFormat="1" ht="25.5" customHeight="1">
      <c r="B146" s="42"/>
      <c r="C146" s="204" t="s">
        <v>9</v>
      </c>
      <c r="D146" s="204" t="s">
        <v>156</v>
      </c>
      <c r="E146" s="205" t="s">
        <v>389</v>
      </c>
      <c r="F146" s="206" t="s">
        <v>390</v>
      </c>
      <c r="G146" s="207" t="s">
        <v>294</v>
      </c>
      <c r="H146" s="208">
        <v>6.5229999999999997</v>
      </c>
      <c r="I146" s="209"/>
      <c r="J146" s="210">
        <f>ROUND(I146*H146,2)</f>
        <v>0</v>
      </c>
      <c r="K146" s="206" t="s">
        <v>160</v>
      </c>
      <c r="L146" s="62"/>
      <c r="M146" s="211" t="s">
        <v>21</v>
      </c>
      <c r="N146" s="274" t="s">
        <v>46</v>
      </c>
      <c r="O146" s="271"/>
      <c r="P146" s="272">
        <f>O146*H146</f>
        <v>0</v>
      </c>
      <c r="Q146" s="272">
        <v>0</v>
      </c>
      <c r="R146" s="272">
        <f>Q146*H146</f>
        <v>0</v>
      </c>
      <c r="S146" s="272">
        <v>0</v>
      </c>
      <c r="T146" s="273">
        <f>S146*H146</f>
        <v>0</v>
      </c>
      <c r="AR146" s="25" t="s">
        <v>161</v>
      </c>
      <c r="AT146" s="25" t="s">
        <v>156</v>
      </c>
      <c r="AU146" s="25" t="s">
        <v>83</v>
      </c>
      <c r="AY146" s="25" t="s">
        <v>154</v>
      </c>
      <c r="BE146" s="215">
        <f>IF(N146="základní",J146,0)</f>
        <v>0</v>
      </c>
      <c r="BF146" s="215">
        <f>IF(N146="snížená",J146,0)</f>
        <v>0</v>
      </c>
      <c r="BG146" s="215">
        <f>IF(N146="zákl. přenesená",J146,0)</f>
        <v>0</v>
      </c>
      <c r="BH146" s="215">
        <f>IF(N146="sníž. přenesená",J146,0)</f>
        <v>0</v>
      </c>
      <c r="BI146" s="215">
        <f>IF(N146="nulová",J146,0)</f>
        <v>0</v>
      </c>
      <c r="BJ146" s="25" t="s">
        <v>79</v>
      </c>
      <c r="BK146" s="215">
        <f>ROUND(I146*H146,2)</f>
        <v>0</v>
      </c>
      <c r="BL146" s="25" t="s">
        <v>161</v>
      </c>
      <c r="BM146" s="25" t="s">
        <v>663</v>
      </c>
    </row>
    <row r="147" spans="2:65" s="1" customFormat="1" ht="6.95" customHeight="1">
      <c r="B147" s="57"/>
      <c r="C147" s="58"/>
      <c r="D147" s="58"/>
      <c r="E147" s="58"/>
      <c r="F147" s="58"/>
      <c r="G147" s="58"/>
      <c r="H147" s="58"/>
      <c r="I147" s="149"/>
      <c r="J147" s="58"/>
      <c r="K147" s="58"/>
      <c r="L147" s="62"/>
    </row>
  </sheetData>
  <sheetProtection algorithmName="SHA-512" hashValue="H1reemJBIVqNLjpORHM4kDW/JhHdpedPBxWPW1dvdbi1SudFIOeM9LU2e447zigypDrTD1m7dVr6TMFx2yWmlw==" saltValue="QNHxo8F6Crzaa/MRlKw35LeX18X4t9eX/5NOqd1UqDKdJiXpzTSGVB+X/dRPX2kyZXonL7SNZVKhql7/LBuUiw==" spinCount="100000" sheet="1" objects="1" scenarios="1" formatColumns="0" formatRows="0" autoFilter="0"/>
  <autoFilter ref="C88:K146"/>
  <mergeCells count="13">
    <mergeCell ref="E81:H81"/>
    <mergeCell ref="G1:H1"/>
    <mergeCell ref="L2:V2"/>
    <mergeCell ref="E49:H49"/>
    <mergeCell ref="E51:H51"/>
    <mergeCell ref="J55:J56"/>
    <mergeCell ref="E77:H77"/>
    <mergeCell ref="E79:H79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2"/>
  <sheetViews>
    <sheetView showGridLines="0" tabSelected="1" workbookViewId="0">
      <pane ySplit="1" topLeftCell="A73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112</v>
      </c>
      <c r="G1" s="404" t="s">
        <v>113</v>
      </c>
      <c r="H1" s="404"/>
      <c r="I1" s="125"/>
      <c r="J1" s="124" t="s">
        <v>114</v>
      </c>
      <c r="K1" s="123" t="s">
        <v>115</v>
      </c>
      <c r="L1" s="124" t="s">
        <v>116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AT2" s="25" t="s">
        <v>111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83</v>
      </c>
    </row>
    <row r="4" spans="1:70" ht="36.950000000000003" customHeight="1">
      <c r="B4" s="29"/>
      <c r="C4" s="30"/>
      <c r="D4" s="31" t="s">
        <v>117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 ht="15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16.5" customHeight="1">
      <c r="B7" s="29"/>
      <c r="C7" s="30"/>
      <c r="D7" s="30"/>
      <c r="E7" s="405" t="str">
        <f>'Rekapitulace stavby'!K6</f>
        <v>Rekonstrukce chodníků na ul. Dukelská, Šenov u Nového Jičína</v>
      </c>
      <c r="F7" s="406"/>
      <c r="G7" s="406"/>
      <c r="H7" s="406"/>
      <c r="I7" s="127"/>
      <c r="J7" s="30"/>
      <c r="K7" s="32"/>
    </row>
    <row r="8" spans="1:70" ht="15">
      <c r="B8" s="29"/>
      <c r="C8" s="30"/>
      <c r="D8" s="38" t="s">
        <v>118</v>
      </c>
      <c r="E8" s="30"/>
      <c r="F8" s="30"/>
      <c r="G8" s="30"/>
      <c r="H8" s="30"/>
      <c r="I8" s="127"/>
      <c r="J8" s="30"/>
      <c r="K8" s="32"/>
    </row>
    <row r="9" spans="1:70" s="1" customFormat="1" ht="16.5" customHeight="1">
      <c r="B9" s="42"/>
      <c r="C9" s="43"/>
      <c r="D9" s="43"/>
      <c r="E9" s="405" t="s">
        <v>625</v>
      </c>
      <c r="F9" s="407"/>
      <c r="G9" s="407"/>
      <c r="H9" s="407"/>
      <c r="I9" s="128"/>
      <c r="J9" s="43"/>
      <c r="K9" s="46"/>
    </row>
    <row r="10" spans="1:70" s="1" customFormat="1" ht="15">
      <c r="B10" s="42"/>
      <c r="C10" s="43"/>
      <c r="D10" s="38" t="s">
        <v>120</v>
      </c>
      <c r="E10" s="43"/>
      <c r="F10" s="43"/>
      <c r="G10" s="43"/>
      <c r="H10" s="43"/>
      <c r="I10" s="128"/>
      <c r="J10" s="43"/>
      <c r="K10" s="46"/>
    </row>
    <row r="11" spans="1:70" s="1" customFormat="1" ht="36.950000000000003" customHeight="1">
      <c r="B11" s="42"/>
      <c r="C11" s="43"/>
      <c r="D11" s="43"/>
      <c r="E11" s="408" t="s">
        <v>664</v>
      </c>
      <c r="F11" s="407"/>
      <c r="G11" s="407"/>
      <c r="H11" s="407"/>
      <c r="I11" s="128"/>
      <c r="J11" s="43"/>
      <c r="K11" s="46"/>
    </row>
    <row r="12" spans="1:70" s="1" customFormat="1">
      <c r="B12" s="42"/>
      <c r="C12" s="43"/>
      <c r="D12" s="43"/>
      <c r="E12" s="43"/>
      <c r="F12" s="43"/>
      <c r="G12" s="43"/>
      <c r="H12" s="43"/>
      <c r="I12" s="128"/>
      <c r="J12" s="43"/>
      <c r="K12" s="46"/>
    </row>
    <row r="13" spans="1:70" s="1" customFormat="1" ht="14.45" customHeight="1">
      <c r="B13" s="42"/>
      <c r="C13" s="43"/>
      <c r="D13" s="38" t="s">
        <v>20</v>
      </c>
      <c r="E13" s="43"/>
      <c r="F13" s="36" t="s">
        <v>21</v>
      </c>
      <c r="G13" s="43"/>
      <c r="H13" s="43"/>
      <c r="I13" s="129" t="s">
        <v>22</v>
      </c>
      <c r="J13" s="36" t="s">
        <v>21</v>
      </c>
      <c r="K13" s="46"/>
    </row>
    <row r="14" spans="1:70" s="1" customFormat="1" ht="14.45" customHeight="1">
      <c r="B14" s="42"/>
      <c r="C14" s="43"/>
      <c r="D14" s="38" t="s">
        <v>23</v>
      </c>
      <c r="E14" s="43"/>
      <c r="F14" s="36" t="s">
        <v>24</v>
      </c>
      <c r="G14" s="43"/>
      <c r="H14" s="43"/>
      <c r="I14" s="129" t="s">
        <v>25</v>
      </c>
      <c r="J14" s="130" t="str">
        <f>'Rekapitulace stavby'!AN8</f>
        <v>28. 2. 2018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28"/>
      <c r="J15" s="43"/>
      <c r="K15" s="46"/>
    </row>
    <row r="16" spans="1:70" s="1" customFormat="1" ht="14.45" customHeight="1">
      <c r="B16" s="42"/>
      <c r="C16" s="43"/>
      <c r="D16" s="38" t="s">
        <v>27</v>
      </c>
      <c r="E16" s="43"/>
      <c r="F16" s="43"/>
      <c r="G16" s="43"/>
      <c r="H16" s="43"/>
      <c r="I16" s="129" t="s">
        <v>28</v>
      </c>
      <c r="J16" s="36" t="s">
        <v>29</v>
      </c>
      <c r="K16" s="46"/>
    </row>
    <row r="17" spans="2:11" s="1" customFormat="1" ht="18" customHeight="1">
      <c r="B17" s="42"/>
      <c r="C17" s="43"/>
      <c r="D17" s="43"/>
      <c r="E17" s="36" t="s">
        <v>30</v>
      </c>
      <c r="F17" s="43"/>
      <c r="G17" s="43"/>
      <c r="H17" s="43"/>
      <c r="I17" s="129" t="s">
        <v>31</v>
      </c>
      <c r="J17" s="36" t="s">
        <v>32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28"/>
      <c r="J18" s="43"/>
      <c r="K18" s="46"/>
    </row>
    <row r="19" spans="2:11" s="1" customFormat="1" ht="14.45" customHeight="1">
      <c r="B19" s="42"/>
      <c r="C19" s="43"/>
      <c r="D19" s="38" t="s">
        <v>33</v>
      </c>
      <c r="E19" s="43"/>
      <c r="F19" s="43"/>
      <c r="G19" s="43"/>
      <c r="H19" s="43"/>
      <c r="I19" s="129" t="s">
        <v>28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29" t="s">
        <v>31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28"/>
      <c r="J21" s="43"/>
      <c r="K21" s="46"/>
    </row>
    <row r="22" spans="2:11" s="1" customFormat="1" ht="14.45" customHeight="1">
      <c r="B22" s="42"/>
      <c r="C22" s="43"/>
      <c r="D22" s="38" t="s">
        <v>35</v>
      </c>
      <c r="E22" s="43"/>
      <c r="F22" s="43"/>
      <c r="G22" s="43"/>
      <c r="H22" s="43"/>
      <c r="I22" s="129" t="s">
        <v>28</v>
      </c>
      <c r="J22" s="36" t="s">
        <v>36</v>
      </c>
      <c r="K22" s="46"/>
    </row>
    <row r="23" spans="2:11" s="1" customFormat="1" ht="18" customHeight="1">
      <c r="B23" s="42"/>
      <c r="C23" s="43"/>
      <c r="D23" s="43"/>
      <c r="E23" s="36" t="s">
        <v>37</v>
      </c>
      <c r="F23" s="43"/>
      <c r="G23" s="43"/>
      <c r="H23" s="43"/>
      <c r="I23" s="129" t="s">
        <v>31</v>
      </c>
      <c r="J23" s="36" t="s">
        <v>21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28"/>
      <c r="J24" s="43"/>
      <c r="K24" s="46"/>
    </row>
    <row r="25" spans="2:11" s="1" customFormat="1" ht="14.45" customHeight="1">
      <c r="B25" s="42"/>
      <c r="C25" s="43"/>
      <c r="D25" s="38" t="s">
        <v>39</v>
      </c>
      <c r="E25" s="43"/>
      <c r="F25" s="43"/>
      <c r="G25" s="43"/>
      <c r="H25" s="43"/>
      <c r="I25" s="128"/>
      <c r="J25" s="43"/>
      <c r="K25" s="46"/>
    </row>
    <row r="26" spans="2:11" s="7" customFormat="1" ht="16.5" customHeight="1">
      <c r="B26" s="131"/>
      <c r="C26" s="132"/>
      <c r="D26" s="132"/>
      <c r="E26" s="395" t="s">
        <v>21</v>
      </c>
      <c r="F26" s="395"/>
      <c r="G26" s="395"/>
      <c r="H26" s="395"/>
      <c r="I26" s="133"/>
      <c r="J26" s="132"/>
      <c r="K26" s="134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28"/>
      <c r="J27" s="43"/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25.35" customHeight="1">
      <c r="B29" s="42"/>
      <c r="C29" s="43"/>
      <c r="D29" s="137" t="s">
        <v>41</v>
      </c>
      <c r="E29" s="43"/>
      <c r="F29" s="43"/>
      <c r="G29" s="43"/>
      <c r="H29" s="43"/>
      <c r="I29" s="128"/>
      <c r="J29" s="138">
        <f>ROUND(J86,2)</f>
        <v>0</v>
      </c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14.45" customHeight="1">
      <c r="B31" s="42"/>
      <c r="C31" s="43"/>
      <c r="D31" s="43"/>
      <c r="E31" s="43"/>
      <c r="F31" s="47" t="s">
        <v>43</v>
      </c>
      <c r="G31" s="43"/>
      <c r="H31" s="43"/>
      <c r="I31" s="139" t="s">
        <v>42</v>
      </c>
      <c r="J31" s="47" t="s">
        <v>44</v>
      </c>
      <c r="K31" s="46"/>
    </row>
    <row r="32" spans="2:11" s="1" customFormat="1" ht="14.45" customHeight="1">
      <c r="B32" s="42"/>
      <c r="C32" s="43"/>
      <c r="D32" s="50" t="s">
        <v>45</v>
      </c>
      <c r="E32" s="50" t="s">
        <v>46</v>
      </c>
      <c r="F32" s="140">
        <f>ROUND(SUM(BE86:BE111), 2)</f>
        <v>0</v>
      </c>
      <c r="G32" s="43"/>
      <c r="H32" s="43"/>
      <c r="I32" s="141">
        <v>0.21</v>
      </c>
      <c r="J32" s="140">
        <f>ROUND(ROUND((SUM(BE86:BE111)),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47</v>
      </c>
      <c r="F33" s="140">
        <f>ROUND(SUM(BF86:BF111), 2)</f>
        <v>0</v>
      </c>
      <c r="G33" s="43"/>
      <c r="H33" s="43"/>
      <c r="I33" s="141">
        <v>0.15</v>
      </c>
      <c r="J33" s="140">
        <f>ROUND(ROUND((SUM(BF86:BF111)),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48</v>
      </c>
      <c r="F34" s="140">
        <f>ROUND(SUM(BG86:BG111), 2)</f>
        <v>0</v>
      </c>
      <c r="G34" s="43"/>
      <c r="H34" s="43"/>
      <c r="I34" s="141">
        <v>0.21</v>
      </c>
      <c r="J34" s="140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49</v>
      </c>
      <c r="F35" s="140">
        <f>ROUND(SUM(BH86:BH111), 2)</f>
        <v>0</v>
      </c>
      <c r="G35" s="43"/>
      <c r="H35" s="43"/>
      <c r="I35" s="141">
        <v>0.15</v>
      </c>
      <c r="J35" s="140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50</v>
      </c>
      <c r="F36" s="140">
        <f>ROUND(SUM(BI86:BI111), 2)</f>
        <v>0</v>
      </c>
      <c r="G36" s="43"/>
      <c r="H36" s="43"/>
      <c r="I36" s="141">
        <v>0</v>
      </c>
      <c r="J36" s="140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28"/>
      <c r="J37" s="43"/>
      <c r="K37" s="46"/>
    </row>
    <row r="38" spans="2:11" s="1" customFormat="1" ht="25.35" customHeight="1">
      <c r="B38" s="42"/>
      <c r="C38" s="142"/>
      <c r="D38" s="143" t="s">
        <v>51</v>
      </c>
      <c r="E38" s="80"/>
      <c r="F38" s="80"/>
      <c r="G38" s="144" t="s">
        <v>52</v>
      </c>
      <c r="H38" s="145" t="s">
        <v>53</v>
      </c>
      <c r="I38" s="146"/>
      <c r="J38" s="147">
        <f>SUM(J29:J36)</f>
        <v>0</v>
      </c>
      <c r="K38" s="148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49"/>
      <c r="J39" s="58"/>
      <c r="K39" s="59"/>
    </row>
    <row r="43" spans="2:11" s="1" customFormat="1" ht="6.95" customHeight="1">
      <c r="B43" s="150"/>
      <c r="C43" s="151"/>
      <c r="D43" s="151"/>
      <c r="E43" s="151"/>
      <c r="F43" s="151"/>
      <c r="G43" s="151"/>
      <c r="H43" s="151"/>
      <c r="I43" s="152"/>
      <c r="J43" s="151"/>
      <c r="K43" s="153"/>
    </row>
    <row r="44" spans="2:11" s="1" customFormat="1" ht="36.950000000000003" customHeight="1">
      <c r="B44" s="42"/>
      <c r="C44" s="31" t="s">
        <v>124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28"/>
      <c r="J45" s="43"/>
      <c r="K45" s="46"/>
    </row>
    <row r="46" spans="2:11" s="1" customFormat="1" ht="14.45" customHeight="1">
      <c r="B46" s="42"/>
      <c r="C46" s="38" t="s">
        <v>18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16.5" customHeight="1">
      <c r="B47" s="42"/>
      <c r="C47" s="43"/>
      <c r="D47" s="43"/>
      <c r="E47" s="405" t="str">
        <f>E7</f>
        <v>Rekonstrukce chodníků na ul. Dukelská, Šenov u Nového Jičína</v>
      </c>
      <c r="F47" s="406"/>
      <c r="G47" s="406"/>
      <c r="H47" s="406"/>
      <c r="I47" s="128"/>
      <c r="J47" s="43"/>
      <c r="K47" s="46"/>
    </row>
    <row r="48" spans="2:11" ht="15">
      <c r="B48" s="29"/>
      <c r="C48" s="38" t="s">
        <v>118</v>
      </c>
      <c r="D48" s="30"/>
      <c r="E48" s="30"/>
      <c r="F48" s="30"/>
      <c r="G48" s="30"/>
      <c r="H48" s="30"/>
      <c r="I48" s="127"/>
      <c r="J48" s="30"/>
      <c r="K48" s="32"/>
    </row>
    <row r="49" spans="2:47" s="1" customFormat="1" ht="16.5" customHeight="1">
      <c r="B49" s="42"/>
      <c r="C49" s="43"/>
      <c r="D49" s="43"/>
      <c r="E49" s="405" t="s">
        <v>625</v>
      </c>
      <c r="F49" s="407"/>
      <c r="G49" s="407"/>
      <c r="H49" s="407"/>
      <c r="I49" s="128"/>
      <c r="J49" s="43"/>
      <c r="K49" s="46"/>
    </row>
    <row r="50" spans="2:47" s="1" customFormat="1" ht="14.45" customHeight="1">
      <c r="B50" s="42"/>
      <c r="C50" s="38" t="s">
        <v>120</v>
      </c>
      <c r="D50" s="43"/>
      <c r="E50" s="43"/>
      <c r="F50" s="43"/>
      <c r="G50" s="43"/>
      <c r="H50" s="43"/>
      <c r="I50" s="128"/>
      <c r="J50" s="43"/>
      <c r="K50" s="46"/>
    </row>
    <row r="51" spans="2:47" s="1" customFormat="1" ht="17.25" customHeight="1">
      <c r="B51" s="42"/>
      <c r="C51" s="43"/>
      <c r="D51" s="43"/>
      <c r="E51" s="408" t="str">
        <f>E11</f>
        <v>VRN - VRN</v>
      </c>
      <c r="F51" s="407"/>
      <c r="G51" s="407"/>
      <c r="H51" s="407"/>
      <c r="I51" s="128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28"/>
      <c r="J52" s="43"/>
      <c r="K52" s="46"/>
    </row>
    <row r="53" spans="2:47" s="1" customFormat="1" ht="18" customHeight="1">
      <c r="B53" s="42"/>
      <c r="C53" s="38" t="s">
        <v>23</v>
      </c>
      <c r="D53" s="43"/>
      <c r="E53" s="43"/>
      <c r="F53" s="36" t="str">
        <f>F14</f>
        <v>Šenov u Nového Jičína</v>
      </c>
      <c r="G53" s="43"/>
      <c r="H53" s="43"/>
      <c r="I53" s="129" t="s">
        <v>25</v>
      </c>
      <c r="J53" s="130" t="str">
        <f>IF(J14="","",J14)</f>
        <v>28. 2. 2018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28"/>
      <c r="J54" s="43"/>
      <c r="K54" s="46"/>
    </row>
    <row r="55" spans="2:47" s="1" customFormat="1" ht="15">
      <c r="B55" s="42"/>
      <c r="C55" s="38" t="s">
        <v>27</v>
      </c>
      <c r="D55" s="43"/>
      <c r="E55" s="43"/>
      <c r="F55" s="36" t="str">
        <f>E17</f>
        <v>Obec Šenov u Nového Jičína</v>
      </c>
      <c r="G55" s="43"/>
      <c r="H55" s="43"/>
      <c r="I55" s="129" t="s">
        <v>35</v>
      </c>
      <c r="J55" s="395" t="str">
        <f>E23</f>
        <v>Ing. Marek Milich</v>
      </c>
      <c r="K55" s="46"/>
    </row>
    <row r="56" spans="2:47" s="1" customFormat="1" ht="14.45" customHeight="1">
      <c r="B56" s="42"/>
      <c r="C56" s="38" t="s">
        <v>33</v>
      </c>
      <c r="D56" s="43"/>
      <c r="E56" s="43"/>
      <c r="F56" s="36" t="str">
        <f>IF(E20="","",E20)</f>
        <v/>
      </c>
      <c r="G56" s="43"/>
      <c r="H56" s="43"/>
      <c r="I56" s="128"/>
      <c r="J56" s="409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28"/>
      <c r="J57" s="43"/>
      <c r="K57" s="46"/>
    </row>
    <row r="58" spans="2:47" s="1" customFormat="1" ht="29.25" customHeight="1">
      <c r="B58" s="42"/>
      <c r="C58" s="154" t="s">
        <v>125</v>
      </c>
      <c r="D58" s="142"/>
      <c r="E58" s="142"/>
      <c r="F58" s="142"/>
      <c r="G58" s="142"/>
      <c r="H58" s="142"/>
      <c r="I58" s="155"/>
      <c r="J58" s="156" t="s">
        <v>126</v>
      </c>
      <c r="K58" s="157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28"/>
      <c r="J59" s="43"/>
      <c r="K59" s="46"/>
    </row>
    <row r="60" spans="2:47" s="1" customFormat="1" ht="29.25" customHeight="1">
      <c r="B60" s="42"/>
      <c r="C60" s="158" t="s">
        <v>127</v>
      </c>
      <c r="D60" s="43"/>
      <c r="E60" s="43"/>
      <c r="F60" s="43"/>
      <c r="G60" s="43"/>
      <c r="H60" s="43"/>
      <c r="I60" s="128"/>
      <c r="J60" s="138">
        <f>J86</f>
        <v>0</v>
      </c>
      <c r="K60" s="46"/>
      <c r="AU60" s="25" t="s">
        <v>128</v>
      </c>
    </row>
    <row r="61" spans="2:47" s="8" customFormat="1" ht="24.95" customHeight="1">
      <c r="B61" s="159"/>
      <c r="C61" s="160"/>
      <c r="D61" s="161" t="s">
        <v>665</v>
      </c>
      <c r="E61" s="162"/>
      <c r="F61" s="162"/>
      <c r="G61" s="162"/>
      <c r="H61" s="162"/>
      <c r="I61" s="163"/>
      <c r="J61" s="164">
        <f>J87</f>
        <v>0</v>
      </c>
      <c r="K61" s="165"/>
    </row>
    <row r="62" spans="2:47" s="8" customFormat="1" ht="24.95" customHeight="1">
      <c r="B62" s="159"/>
      <c r="C62" s="160"/>
      <c r="D62" s="161" t="s">
        <v>666</v>
      </c>
      <c r="E62" s="162"/>
      <c r="F62" s="162"/>
      <c r="G62" s="162"/>
      <c r="H62" s="162"/>
      <c r="I62" s="163"/>
      <c r="J62" s="164">
        <f>J99</f>
        <v>0</v>
      </c>
      <c r="K62" s="165"/>
    </row>
    <row r="63" spans="2:47" s="9" customFormat="1" ht="19.899999999999999" customHeight="1">
      <c r="B63" s="166"/>
      <c r="C63" s="167"/>
      <c r="D63" s="168" t="s">
        <v>667</v>
      </c>
      <c r="E63" s="169"/>
      <c r="F63" s="169"/>
      <c r="G63" s="169"/>
      <c r="H63" s="169"/>
      <c r="I63" s="170"/>
      <c r="J63" s="171">
        <f>J100</f>
        <v>0</v>
      </c>
      <c r="K63" s="172"/>
    </row>
    <row r="64" spans="2:47" s="9" customFormat="1" ht="19.899999999999999" customHeight="1">
      <c r="B64" s="166"/>
      <c r="C64" s="167"/>
      <c r="D64" s="168" t="s">
        <v>668</v>
      </c>
      <c r="E64" s="169"/>
      <c r="F64" s="169"/>
      <c r="G64" s="169"/>
      <c r="H64" s="169"/>
      <c r="I64" s="170"/>
      <c r="J64" s="171">
        <f>J108</f>
        <v>0</v>
      </c>
      <c r="K64" s="172"/>
    </row>
    <row r="65" spans="2:12" s="1" customFormat="1" ht="21.75" customHeight="1">
      <c r="B65" s="42"/>
      <c r="C65" s="43"/>
      <c r="D65" s="43"/>
      <c r="E65" s="43"/>
      <c r="F65" s="43"/>
      <c r="G65" s="43"/>
      <c r="H65" s="43"/>
      <c r="I65" s="128"/>
      <c r="J65" s="43"/>
      <c r="K65" s="46"/>
    </row>
    <row r="66" spans="2:12" s="1" customFormat="1" ht="6.95" customHeight="1">
      <c r="B66" s="57"/>
      <c r="C66" s="58"/>
      <c r="D66" s="58"/>
      <c r="E66" s="58"/>
      <c r="F66" s="58"/>
      <c r="G66" s="58"/>
      <c r="H66" s="58"/>
      <c r="I66" s="149"/>
      <c r="J66" s="58"/>
      <c r="K66" s="59"/>
    </row>
    <row r="70" spans="2:12" s="1" customFormat="1" ht="6.95" customHeight="1">
      <c r="B70" s="60"/>
      <c r="C70" s="61"/>
      <c r="D70" s="61"/>
      <c r="E70" s="61"/>
      <c r="F70" s="61"/>
      <c r="G70" s="61"/>
      <c r="H70" s="61"/>
      <c r="I70" s="152"/>
      <c r="J70" s="61"/>
      <c r="K70" s="61"/>
      <c r="L70" s="62"/>
    </row>
    <row r="71" spans="2:12" s="1" customFormat="1" ht="36.950000000000003" customHeight="1">
      <c r="B71" s="42"/>
      <c r="C71" s="63" t="s">
        <v>138</v>
      </c>
      <c r="D71" s="64"/>
      <c r="E71" s="64"/>
      <c r="F71" s="64"/>
      <c r="G71" s="64"/>
      <c r="H71" s="64"/>
      <c r="I71" s="173"/>
      <c r="J71" s="64"/>
      <c r="K71" s="64"/>
      <c r="L71" s="62"/>
    </row>
    <row r="72" spans="2:12" s="1" customFormat="1" ht="6.95" customHeight="1">
      <c r="B72" s="42"/>
      <c r="C72" s="64"/>
      <c r="D72" s="64"/>
      <c r="E72" s="64"/>
      <c r="F72" s="64"/>
      <c r="G72" s="64"/>
      <c r="H72" s="64"/>
      <c r="I72" s="173"/>
      <c r="J72" s="64"/>
      <c r="K72" s="64"/>
      <c r="L72" s="62"/>
    </row>
    <row r="73" spans="2:12" s="1" customFormat="1" ht="14.45" customHeight="1">
      <c r="B73" s="42"/>
      <c r="C73" s="66" t="s">
        <v>18</v>
      </c>
      <c r="D73" s="64"/>
      <c r="E73" s="64"/>
      <c r="F73" s="64"/>
      <c r="G73" s="64"/>
      <c r="H73" s="64"/>
      <c r="I73" s="173"/>
      <c r="J73" s="64"/>
      <c r="K73" s="64"/>
      <c r="L73" s="62"/>
    </row>
    <row r="74" spans="2:12" s="1" customFormat="1" ht="16.5" customHeight="1">
      <c r="B74" s="42"/>
      <c r="C74" s="64"/>
      <c r="D74" s="64"/>
      <c r="E74" s="399" t="str">
        <f>E7</f>
        <v>Rekonstrukce chodníků na ul. Dukelská, Šenov u Nového Jičína</v>
      </c>
      <c r="F74" s="400"/>
      <c r="G74" s="400"/>
      <c r="H74" s="400"/>
      <c r="I74" s="173"/>
      <c r="J74" s="64"/>
      <c r="K74" s="64"/>
      <c r="L74" s="62"/>
    </row>
    <row r="75" spans="2:12" ht="15">
      <c r="B75" s="29"/>
      <c r="C75" s="66" t="s">
        <v>118</v>
      </c>
      <c r="D75" s="174"/>
      <c r="E75" s="174"/>
      <c r="F75" s="174"/>
      <c r="G75" s="174"/>
      <c r="H75" s="174"/>
      <c r="J75" s="174"/>
      <c r="K75" s="174"/>
      <c r="L75" s="175"/>
    </row>
    <row r="76" spans="2:12" s="1" customFormat="1" ht="16.5" customHeight="1">
      <c r="B76" s="42"/>
      <c r="C76" s="64"/>
      <c r="D76" s="64"/>
      <c r="E76" s="399" t="s">
        <v>625</v>
      </c>
      <c r="F76" s="402"/>
      <c r="G76" s="402"/>
      <c r="H76" s="402"/>
      <c r="I76" s="173"/>
      <c r="J76" s="64"/>
      <c r="K76" s="64"/>
      <c r="L76" s="62"/>
    </row>
    <row r="77" spans="2:12" s="1" customFormat="1" ht="14.45" customHeight="1">
      <c r="B77" s="42"/>
      <c r="C77" s="66" t="s">
        <v>120</v>
      </c>
      <c r="D77" s="64"/>
      <c r="E77" s="64"/>
      <c r="F77" s="64"/>
      <c r="G77" s="64"/>
      <c r="H77" s="64"/>
      <c r="I77" s="173"/>
      <c r="J77" s="64"/>
      <c r="K77" s="64"/>
      <c r="L77" s="62"/>
    </row>
    <row r="78" spans="2:12" s="1" customFormat="1" ht="17.25" customHeight="1">
      <c r="B78" s="42"/>
      <c r="C78" s="64"/>
      <c r="D78" s="64"/>
      <c r="E78" s="367" t="str">
        <f>E11</f>
        <v>VRN - VRN</v>
      </c>
      <c r="F78" s="402"/>
      <c r="G78" s="402"/>
      <c r="H78" s="402"/>
      <c r="I78" s="173"/>
      <c r="J78" s="64"/>
      <c r="K78" s="64"/>
      <c r="L78" s="62"/>
    </row>
    <row r="79" spans="2:12" s="1" customFormat="1" ht="6.95" customHeight="1">
      <c r="B79" s="42"/>
      <c r="C79" s="64"/>
      <c r="D79" s="64"/>
      <c r="E79" s="64"/>
      <c r="F79" s="64"/>
      <c r="G79" s="64"/>
      <c r="H79" s="64"/>
      <c r="I79" s="173"/>
      <c r="J79" s="64"/>
      <c r="K79" s="64"/>
      <c r="L79" s="62"/>
    </row>
    <row r="80" spans="2:12" s="1" customFormat="1" ht="18" customHeight="1">
      <c r="B80" s="42"/>
      <c r="C80" s="66" t="s">
        <v>23</v>
      </c>
      <c r="D80" s="64"/>
      <c r="E80" s="64"/>
      <c r="F80" s="176" t="str">
        <f>F14</f>
        <v>Šenov u Nového Jičína</v>
      </c>
      <c r="G80" s="64"/>
      <c r="H80" s="64"/>
      <c r="I80" s="177" t="s">
        <v>25</v>
      </c>
      <c r="J80" s="74" t="str">
        <f>IF(J14="","",J14)</f>
        <v>28. 2. 2018</v>
      </c>
      <c r="K80" s="64"/>
      <c r="L80" s="62"/>
    </row>
    <row r="81" spans="2:65" s="1" customFormat="1" ht="6.95" customHeight="1">
      <c r="B81" s="42"/>
      <c r="C81" s="64"/>
      <c r="D81" s="64"/>
      <c r="E81" s="64"/>
      <c r="F81" s="64"/>
      <c r="G81" s="64"/>
      <c r="H81" s="64"/>
      <c r="I81" s="173"/>
      <c r="J81" s="64"/>
      <c r="K81" s="64"/>
      <c r="L81" s="62"/>
    </row>
    <row r="82" spans="2:65" s="1" customFormat="1" ht="15">
      <c r="B82" s="42"/>
      <c r="C82" s="66" t="s">
        <v>27</v>
      </c>
      <c r="D82" s="64"/>
      <c r="E82" s="64"/>
      <c r="F82" s="176" t="str">
        <f>E17</f>
        <v>Obec Šenov u Nového Jičína</v>
      </c>
      <c r="G82" s="64"/>
      <c r="H82" s="64"/>
      <c r="I82" s="177" t="s">
        <v>35</v>
      </c>
      <c r="J82" s="176" t="str">
        <f>E23</f>
        <v>Ing. Marek Milich</v>
      </c>
      <c r="K82" s="64"/>
      <c r="L82" s="62"/>
    </row>
    <row r="83" spans="2:65" s="1" customFormat="1" ht="14.45" customHeight="1">
      <c r="B83" s="42"/>
      <c r="C83" s="66" t="s">
        <v>33</v>
      </c>
      <c r="D83" s="64"/>
      <c r="E83" s="64"/>
      <c r="F83" s="176" t="str">
        <f>IF(E20="","",E20)</f>
        <v/>
      </c>
      <c r="G83" s="64"/>
      <c r="H83" s="64"/>
      <c r="I83" s="173"/>
      <c r="J83" s="64"/>
      <c r="K83" s="64"/>
      <c r="L83" s="62"/>
    </row>
    <row r="84" spans="2:65" s="1" customFormat="1" ht="10.35" customHeight="1">
      <c r="B84" s="42"/>
      <c r="C84" s="64"/>
      <c r="D84" s="64"/>
      <c r="E84" s="64"/>
      <c r="F84" s="64"/>
      <c r="G84" s="64"/>
      <c r="H84" s="64"/>
      <c r="I84" s="173"/>
      <c r="J84" s="64"/>
      <c r="K84" s="64"/>
      <c r="L84" s="62"/>
    </row>
    <row r="85" spans="2:65" s="10" customFormat="1" ht="29.25" customHeight="1">
      <c r="B85" s="178"/>
      <c r="C85" s="179" t="s">
        <v>139</v>
      </c>
      <c r="D85" s="180" t="s">
        <v>60</v>
      </c>
      <c r="E85" s="180" t="s">
        <v>56</v>
      </c>
      <c r="F85" s="180" t="s">
        <v>140</v>
      </c>
      <c r="G85" s="180" t="s">
        <v>141</v>
      </c>
      <c r="H85" s="180" t="s">
        <v>142</v>
      </c>
      <c r="I85" s="181" t="s">
        <v>143</v>
      </c>
      <c r="J85" s="180" t="s">
        <v>126</v>
      </c>
      <c r="K85" s="182" t="s">
        <v>144</v>
      </c>
      <c r="L85" s="183"/>
      <c r="M85" s="82" t="s">
        <v>145</v>
      </c>
      <c r="N85" s="83" t="s">
        <v>45</v>
      </c>
      <c r="O85" s="83" t="s">
        <v>146</v>
      </c>
      <c r="P85" s="83" t="s">
        <v>147</v>
      </c>
      <c r="Q85" s="83" t="s">
        <v>148</v>
      </c>
      <c r="R85" s="83" t="s">
        <v>149</v>
      </c>
      <c r="S85" s="83" t="s">
        <v>150</v>
      </c>
      <c r="T85" s="84" t="s">
        <v>151</v>
      </c>
    </row>
    <row r="86" spans="2:65" s="1" customFormat="1" ht="29.25" customHeight="1">
      <c r="B86" s="42"/>
      <c r="C86" s="88" t="s">
        <v>127</v>
      </c>
      <c r="D86" s="64"/>
      <c r="E86" s="64"/>
      <c r="F86" s="64"/>
      <c r="G86" s="64"/>
      <c r="H86" s="64"/>
      <c r="I86" s="173"/>
      <c r="J86" s="184">
        <f>BK86</f>
        <v>0</v>
      </c>
      <c r="K86" s="64"/>
      <c r="L86" s="62"/>
      <c r="M86" s="85"/>
      <c r="N86" s="86"/>
      <c r="O86" s="86"/>
      <c r="P86" s="185">
        <f>P87+P99</f>
        <v>0</v>
      </c>
      <c r="Q86" s="86"/>
      <c r="R86" s="185">
        <f>R87+R99</f>
        <v>0</v>
      </c>
      <c r="S86" s="86"/>
      <c r="T86" s="186">
        <f>T87+T99</f>
        <v>0</v>
      </c>
      <c r="AT86" s="25" t="s">
        <v>74</v>
      </c>
      <c r="AU86" s="25" t="s">
        <v>128</v>
      </c>
      <c r="BK86" s="187">
        <f>BK87+BK99</f>
        <v>0</v>
      </c>
    </row>
    <row r="87" spans="2:65" s="11" customFormat="1" ht="37.35" customHeight="1">
      <c r="B87" s="188"/>
      <c r="C87" s="189"/>
      <c r="D87" s="190" t="s">
        <v>74</v>
      </c>
      <c r="E87" s="191" t="s">
        <v>669</v>
      </c>
      <c r="F87" s="191" t="s">
        <v>670</v>
      </c>
      <c r="G87" s="189"/>
      <c r="H87" s="189"/>
      <c r="I87" s="192"/>
      <c r="J87" s="193">
        <f>BK87</f>
        <v>0</v>
      </c>
      <c r="K87" s="189"/>
      <c r="L87" s="194"/>
      <c r="M87" s="195"/>
      <c r="N87" s="196"/>
      <c r="O87" s="196"/>
      <c r="P87" s="197">
        <f>SUM(P88:P98)</f>
        <v>0</v>
      </c>
      <c r="Q87" s="196"/>
      <c r="R87" s="197">
        <f>SUM(R88:R98)</f>
        <v>0</v>
      </c>
      <c r="S87" s="196"/>
      <c r="T87" s="198">
        <f>SUM(T88:T98)</f>
        <v>0</v>
      </c>
      <c r="AR87" s="199" t="s">
        <v>161</v>
      </c>
      <c r="AT87" s="200" t="s">
        <v>74</v>
      </c>
      <c r="AU87" s="200" t="s">
        <v>75</v>
      </c>
      <c r="AY87" s="199" t="s">
        <v>154</v>
      </c>
      <c r="BK87" s="201">
        <f>SUM(BK88:BK98)</f>
        <v>0</v>
      </c>
    </row>
    <row r="88" spans="2:65" s="1" customFormat="1" ht="16.5" customHeight="1">
      <c r="B88" s="42"/>
      <c r="C88" s="204" t="s">
        <v>79</v>
      </c>
      <c r="D88" s="204" t="s">
        <v>156</v>
      </c>
      <c r="E88" s="205" t="s">
        <v>671</v>
      </c>
      <c r="F88" s="206" t="s">
        <v>672</v>
      </c>
      <c r="G88" s="207" t="s">
        <v>673</v>
      </c>
      <c r="H88" s="208">
        <v>1</v>
      </c>
      <c r="I88" s="209"/>
      <c r="J88" s="210">
        <f>ROUND(I88*H88,2)</f>
        <v>0</v>
      </c>
      <c r="K88" s="206" t="s">
        <v>21</v>
      </c>
      <c r="L88" s="62"/>
      <c r="M88" s="211" t="s">
        <v>21</v>
      </c>
      <c r="N88" s="212" t="s">
        <v>46</v>
      </c>
      <c r="O88" s="43"/>
      <c r="P88" s="213">
        <f>O88*H88</f>
        <v>0</v>
      </c>
      <c r="Q88" s="213">
        <v>0</v>
      </c>
      <c r="R88" s="213">
        <f>Q88*H88</f>
        <v>0</v>
      </c>
      <c r="S88" s="213">
        <v>0</v>
      </c>
      <c r="T88" s="214">
        <f>S88*H88</f>
        <v>0</v>
      </c>
      <c r="AR88" s="25" t="s">
        <v>674</v>
      </c>
      <c r="AT88" s="25" t="s">
        <v>156</v>
      </c>
      <c r="AU88" s="25" t="s">
        <v>79</v>
      </c>
      <c r="AY88" s="25" t="s">
        <v>154</v>
      </c>
      <c r="BE88" s="215">
        <f>IF(N88="základní",J88,0)</f>
        <v>0</v>
      </c>
      <c r="BF88" s="215">
        <f>IF(N88="snížená",J88,0)</f>
        <v>0</v>
      </c>
      <c r="BG88" s="215">
        <f>IF(N88="zákl. přenesená",J88,0)</f>
        <v>0</v>
      </c>
      <c r="BH88" s="215">
        <f>IF(N88="sníž. přenesená",J88,0)</f>
        <v>0</v>
      </c>
      <c r="BI88" s="215">
        <f>IF(N88="nulová",J88,0)</f>
        <v>0</v>
      </c>
      <c r="BJ88" s="25" t="s">
        <v>79</v>
      </c>
      <c r="BK88" s="215">
        <f>ROUND(I88*H88,2)</f>
        <v>0</v>
      </c>
      <c r="BL88" s="25" t="s">
        <v>674</v>
      </c>
      <c r="BM88" s="25" t="s">
        <v>675</v>
      </c>
    </row>
    <row r="89" spans="2:65" s="12" customFormat="1">
      <c r="B89" s="216"/>
      <c r="C89" s="217"/>
      <c r="D89" s="218" t="s">
        <v>163</v>
      </c>
      <c r="E89" s="219" t="s">
        <v>21</v>
      </c>
      <c r="F89" s="220" t="s">
        <v>676</v>
      </c>
      <c r="G89" s="217"/>
      <c r="H89" s="219" t="s">
        <v>21</v>
      </c>
      <c r="I89" s="221"/>
      <c r="J89" s="217"/>
      <c r="K89" s="217"/>
      <c r="L89" s="222"/>
      <c r="M89" s="223"/>
      <c r="N89" s="224"/>
      <c r="O89" s="224"/>
      <c r="P89" s="224"/>
      <c r="Q89" s="224"/>
      <c r="R89" s="224"/>
      <c r="S89" s="224"/>
      <c r="T89" s="225"/>
      <c r="AT89" s="226" t="s">
        <v>163</v>
      </c>
      <c r="AU89" s="226" t="s">
        <v>79</v>
      </c>
      <c r="AV89" s="12" t="s">
        <v>79</v>
      </c>
      <c r="AW89" s="12" t="s">
        <v>38</v>
      </c>
      <c r="AX89" s="12" t="s">
        <v>75</v>
      </c>
      <c r="AY89" s="226" t="s">
        <v>154</v>
      </c>
    </row>
    <row r="90" spans="2:65" s="12" customFormat="1">
      <c r="B90" s="216"/>
      <c r="C90" s="217"/>
      <c r="D90" s="218" t="s">
        <v>163</v>
      </c>
      <c r="E90" s="219" t="s">
        <v>21</v>
      </c>
      <c r="F90" s="220" t="s">
        <v>677</v>
      </c>
      <c r="G90" s="217"/>
      <c r="H90" s="219" t="s">
        <v>21</v>
      </c>
      <c r="I90" s="221"/>
      <c r="J90" s="217"/>
      <c r="K90" s="217"/>
      <c r="L90" s="222"/>
      <c r="M90" s="223"/>
      <c r="N90" s="224"/>
      <c r="O90" s="224"/>
      <c r="P90" s="224"/>
      <c r="Q90" s="224"/>
      <c r="R90" s="224"/>
      <c r="S90" s="224"/>
      <c r="T90" s="225"/>
      <c r="AT90" s="226" t="s">
        <v>163</v>
      </c>
      <c r="AU90" s="226" t="s">
        <v>79</v>
      </c>
      <c r="AV90" s="12" t="s">
        <v>79</v>
      </c>
      <c r="AW90" s="12" t="s">
        <v>38</v>
      </c>
      <c r="AX90" s="12" t="s">
        <v>75</v>
      </c>
      <c r="AY90" s="226" t="s">
        <v>154</v>
      </c>
    </row>
    <row r="91" spans="2:65" s="13" customFormat="1">
      <c r="B91" s="227"/>
      <c r="C91" s="228"/>
      <c r="D91" s="218" t="s">
        <v>163</v>
      </c>
      <c r="E91" s="229" t="s">
        <v>21</v>
      </c>
      <c r="F91" s="230" t="s">
        <v>79</v>
      </c>
      <c r="G91" s="228"/>
      <c r="H91" s="231">
        <v>1</v>
      </c>
      <c r="I91" s="232"/>
      <c r="J91" s="228"/>
      <c r="K91" s="228"/>
      <c r="L91" s="233"/>
      <c r="M91" s="234"/>
      <c r="N91" s="235"/>
      <c r="O91" s="235"/>
      <c r="P91" s="235"/>
      <c r="Q91" s="235"/>
      <c r="R91" s="235"/>
      <c r="S91" s="235"/>
      <c r="T91" s="236"/>
      <c r="AT91" s="237" t="s">
        <v>163</v>
      </c>
      <c r="AU91" s="237" t="s">
        <v>79</v>
      </c>
      <c r="AV91" s="13" t="s">
        <v>83</v>
      </c>
      <c r="AW91" s="13" t="s">
        <v>38</v>
      </c>
      <c r="AX91" s="13" t="s">
        <v>79</v>
      </c>
      <c r="AY91" s="237" t="s">
        <v>154</v>
      </c>
    </row>
    <row r="92" spans="2:65" s="1" customFormat="1" ht="16.5" customHeight="1">
      <c r="B92" s="42"/>
      <c r="C92" s="204" t="s">
        <v>83</v>
      </c>
      <c r="D92" s="204" t="s">
        <v>156</v>
      </c>
      <c r="E92" s="205" t="s">
        <v>678</v>
      </c>
      <c r="F92" s="206" t="s">
        <v>679</v>
      </c>
      <c r="G92" s="207" t="s">
        <v>673</v>
      </c>
      <c r="H92" s="208">
        <v>1</v>
      </c>
      <c r="I92" s="209"/>
      <c r="J92" s="210">
        <f>ROUND(I92*H92,2)</f>
        <v>0</v>
      </c>
      <c r="K92" s="206" t="s">
        <v>21</v>
      </c>
      <c r="L92" s="62"/>
      <c r="M92" s="211" t="s">
        <v>21</v>
      </c>
      <c r="N92" s="212" t="s">
        <v>46</v>
      </c>
      <c r="O92" s="43"/>
      <c r="P92" s="213">
        <f>O92*H92</f>
        <v>0</v>
      </c>
      <c r="Q92" s="213">
        <v>0</v>
      </c>
      <c r="R92" s="213">
        <f>Q92*H92</f>
        <v>0</v>
      </c>
      <c r="S92" s="213">
        <v>0</v>
      </c>
      <c r="T92" s="214">
        <f>S92*H92</f>
        <v>0</v>
      </c>
      <c r="AR92" s="25" t="s">
        <v>674</v>
      </c>
      <c r="AT92" s="25" t="s">
        <v>156</v>
      </c>
      <c r="AU92" s="25" t="s">
        <v>79</v>
      </c>
      <c r="AY92" s="25" t="s">
        <v>154</v>
      </c>
      <c r="BE92" s="215">
        <f>IF(N92="základní",J92,0)</f>
        <v>0</v>
      </c>
      <c r="BF92" s="215">
        <f>IF(N92="snížená",J92,0)</f>
        <v>0</v>
      </c>
      <c r="BG92" s="215">
        <f>IF(N92="zákl. přenesená",J92,0)</f>
        <v>0</v>
      </c>
      <c r="BH92" s="215">
        <f>IF(N92="sníž. přenesená",J92,0)</f>
        <v>0</v>
      </c>
      <c r="BI92" s="215">
        <f>IF(N92="nulová",J92,0)</f>
        <v>0</v>
      </c>
      <c r="BJ92" s="25" t="s">
        <v>79</v>
      </c>
      <c r="BK92" s="215">
        <f>ROUND(I92*H92,2)</f>
        <v>0</v>
      </c>
      <c r="BL92" s="25" t="s">
        <v>674</v>
      </c>
      <c r="BM92" s="25" t="s">
        <v>680</v>
      </c>
    </row>
    <row r="93" spans="2:65" s="1" customFormat="1" ht="16.5" customHeight="1">
      <c r="B93" s="42"/>
      <c r="C93" s="204" t="s">
        <v>91</v>
      </c>
      <c r="D93" s="204" t="s">
        <v>156</v>
      </c>
      <c r="E93" s="205" t="s">
        <v>681</v>
      </c>
      <c r="F93" s="206" t="s">
        <v>682</v>
      </c>
      <c r="G93" s="207" t="s">
        <v>673</v>
      </c>
      <c r="H93" s="208">
        <v>1</v>
      </c>
      <c r="I93" s="209"/>
      <c r="J93" s="210">
        <f>ROUND(I93*H93,2)</f>
        <v>0</v>
      </c>
      <c r="K93" s="206" t="s">
        <v>21</v>
      </c>
      <c r="L93" s="62"/>
      <c r="M93" s="211" t="s">
        <v>21</v>
      </c>
      <c r="N93" s="212" t="s">
        <v>46</v>
      </c>
      <c r="O93" s="43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AR93" s="25" t="s">
        <v>674</v>
      </c>
      <c r="AT93" s="25" t="s">
        <v>156</v>
      </c>
      <c r="AU93" s="25" t="s">
        <v>79</v>
      </c>
      <c r="AY93" s="25" t="s">
        <v>154</v>
      </c>
      <c r="BE93" s="215">
        <f>IF(N93="základní",J93,0)</f>
        <v>0</v>
      </c>
      <c r="BF93" s="215">
        <f>IF(N93="snížená",J93,0)</f>
        <v>0</v>
      </c>
      <c r="BG93" s="215">
        <f>IF(N93="zákl. přenesená",J93,0)</f>
        <v>0</v>
      </c>
      <c r="BH93" s="215">
        <f>IF(N93="sníž. přenesená",J93,0)</f>
        <v>0</v>
      </c>
      <c r="BI93" s="215">
        <f>IF(N93="nulová",J93,0)</f>
        <v>0</v>
      </c>
      <c r="BJ93" s="25" t="s">
        <v>79</v>
      </c>
      <c r="BK93" s="215">
        <f>ROUND(I93*H93,2)</f>
        <v>0</v>
      </c>
      <c r="BL93" s="25" t="s">
        <v>674</v>
      </c>
      <c r="BM93" s="25" t="s">
        <v>683</v>
      </c>
    </row>
    <row r="94" spans="2:65" s="1" customFormat="1" ht="51" customHeight="1">
      <c r="B94" s="42"/>
      <c r="C94" s="204" t="s">
        <v>161</v>
      </c>
      <c r="D94" s="204" t="s">
        <v>156</v>
      </c>
      <c r="E94" s="205" t="s">
        <v>684</v>
      </c>
      <c r="F94" s="206" t="s">
        <v>685</v>
      </c>
      <c r="G94" s="207" t="s">
        <v>686</v>
      </c>
      <c r="H94" s="208">
        <v>1</v>
      </c>
      <c r="I94" s="209"/>
      <c r="J94" s="210">
        <f>ROUND(I94*H94,2)</f>
        <v>0</v>
      </c>
      <c r="K94" s="206" t="s">
        <v>21</v>
      </c>
      <c r="L94" s="62"/>
      <c r="M94" s="211" t="s">
        <v>21</v>
      </c>
      <c r="N94" s="212" t="s">
        <v>46</v>
      </c>
      <c r="O94" s="43"/>
      <c r="P94" s="213">
        <f>O94*H94</f>
        <v>0</v>
      </c>
      <c r="Q94" s="213">
        <v>0</v>
      </c>
      <c r="R94" s="213">
        <f>Q94*H94</f>
        <v>0</v>
      </c>
      <c r="S94" s="213">
        <v>0</v>
      </c>
      <c r="T94" s="214">
        <f>S94*H94</f>
        <v>0</v>
      </c>
      <c r="AR94" s="25" t="s">
        <v>161</v>
      </c>
      <c r="AT94" s="25" t="s">
        <v>156</v>
      </c>
      <c r="AU94" s="25" t="s">
        <v>79</v>
      </c>
      <c r="AY94" s="25" t="s">
        <v>154</v>
      </c>
      <c r="BE94" s="215">
        <f>IF(N94="základní",J94,0)</f>
        <v>0</v>
      </c>
      <c r="BF94" s="215">
        <f>IF(N94="snížená",J94,0)</f>
        <v>0</v>
      </c>
      <c r="BG94" s="215">
        <f>IF(N94="zákl. přenesená",J94,0)</f>
        <v>0</v>
      </c>
      <c r="BH94" s="215">
        <f>IF(N94="sníž. přenesená",J94,0)</f>
        <v>0</v>
      </c>
      <c r="BI94" s="215">
        <f>IF(N94="nulová",J94,0)</f>
        <v>0</v>
      </c>
      <c r="BJ94" s="25" t="s">
        <v>79</v>
      </c>
      <c r="BK94" s="215">
        <f>ROUND(I94*H94,2)</f>
        <v>0</v>
      </c>
      <c r="BL94" s="25" t="s">
        <v>161</v>
      </c>
      <c r="BM94" s="25" t="s">
        <v>687</v>
      </c>
    </row>
    <row r="95" spans="2:65" s="12" customFormat="1">
      <c r="B95" s="216"/>
      <c r="C95" s="217"/>
      <c r="D95" s="218" t="s">
        <v>163</v>
      </c>
      <c r="E95" s="219" t="s">
        <v>21</v>
      </c>
      <c r="F95" s="220" t="s">
        <v>688</v>
      </c>
      <c r="G95" s="217"/>
      <c r="H95" s="219" t="s">
        <v>21</v>
      </c>
      <c r="I95" s="221"/>
      <c r="J95" s="217"/>
      <c r="K95" s="217"/>
      <c r="L95" s="222"/>
      <c r="M95" s="223"/>
      <c r="N95" s="224"/>
      <c r="O95" s="224"/>
      <c r="P95" s="224"/>
      <c r="Q95" s="224"/>
      <c r="R95" s="224"/>
      <c r="S95" s="224"/>
      <c r="T95" s="225"/>
      <c r="AT95" s="226" t="s">
        <v>163</v>
      </c>
      <c r="AU95" s="226" t="s">
        <v>79</v>
      </c>
      <c r="AV95" s="12" t="s">
        <v>79</v>
      </c>
      <c r="AW95" s="12" t="s">
        <v>38</v>
      </c>
      <c r="AX95" s="12" t="s">
        <v>75</v>
      </c>
      <c r="AY95" s="226" t="s">
        <v>154</v>
      </c>
    </row>
    <row r="96" spans="2:65" s="12" customFormat="1">
      <c r="B96" s="216"/>
      <c r="C96" s="217"/>
      <c r="D96" s="218" t="s">
        <v>163</v>
      </c>
      <c r="E96" s="219" t="s">
        <v>21</v>
      </c>
      <c r="F96" s="220" t="s">
        <v>689</v>
      </c>
      <c r="G96" s="217"/>
      <c r="H96" s="219" t="s">
        <v>21</v>
      </c>
      <c r="I96" s="221"/>
      <c r="J96" s="217"/>
      <c r="K96" s="217"/>
      <c r="L96" s="222"/>
      <c r="M96" s="223"/>
      <c r="N96" s="224"/>
      <c r="O96" s="224"/>
      <c r="P96" s="224"/>
      <c r="Q96" s="224"/>
      <c r="R96" s="224"/>
      <c r="S96" s="224"/>
      <c r="T96" s="225"/>
      <c r="AT96" s="226" t="s">
        <v>163</v>
      </c>
      <c r="AU96" s="226" t="s">
        <v>79</v>
      </c>
      <c r="AV96" s="12" t="s">
        <v>79</v>
      </c>
      <c r="AW96" s="12" t="s">
        <v>38</v>
      </c>
      <c r="AX96" s="12" t="s">
        <v>75</v>
      </c>
      <c r="AY96" s="226" t="s">
        <v>154</v>
      </c>
    </row>
    <row r="97" spans="2:65" s="13" customFormat="1">
      <c r="B97" s="227"/>
      <c r="C97" s="228"/>
      <c r="D97" s="218" t="s">
        <v>163</v>
      </c>
      <c r="E97" s="229" t="s">
        <v>21</v>
      </c>
      <c r="F97" s="230" t="s">
        <v>79</v>
      </c>
      <c r="G97" s="228"/>
      <c r="H97" s="231">
        <v>1</v>
      </c>
      <c r="I97" s="232"/>
      <c r="J97" s="228"/>
      <c r="K97" s="228"/>
      <c r="L97" s="233"/>
      <c r="M97" s="234"/>
      <c r="N97" s="235"/>
      <c r="O97" s="235"/>
      <c r="P97" s="235"/>
      <c r="Q97" s="235"/>
      <c r="R97" s="235"/>
      <c r="S97" s="235"/>
      <c r="T97" s="236"/>
      <c r="AT97" s="237" t="s">
        <v>163</v>
      </c>
      <c r="AU97" s="237" t="s">
        <v>79</v>
      </c>
      <c r="AV97" s="13" t="s">
        <v>83</v>
      </c>
      <c r="AW97" s="13" t="s">
        <v>38</v>
      </c>
      <c r="AX97" s="13" t="s">
        <v>79</v>
      </c>
      <c r="AY97" s="237" t="s">
        <v>154</v>
      </c>
    </row>
    <row r="98" spans="2:65" s="1" customFormat="1" ht="51" customHeight="1">
      <c r="B98" s="42"/>
      <c r="C98" s="204" t="s">
        <v>185</v>
      </c>
      <c r="D98" s="204" t="s">
        <v>156</v>
      </c>
      <c r="E98" s="205" t="s">
        <v>690</v>
      </c>
      <c r="F98" s="206" t="s">
        <v>691</v>
      </c>
      <c r="G98" s="207" t="s">
        <v>686</v>
      </c>
      <c r="H98" s="208">
        <v>1</v>
      </c>
      <c r="I98" s="209"/>
      <c r="J98" s="210">
        <f>ROUND(I98*H98,2)</f>
        <v>0</v>
      </c>
      <c r="K98" s="206" t="s">
        <v>21</v>
      </c>
      <c r="L98" s="62"/>
      <c r="M98" s="211" t="s">
        <v>21</v>
      </c>
      <c r="N98" s="212" t="s">
        <v>46</v>
      </c>
      <c r="O98" s="43"/>
      <c r="P98" s="213">
        <f>O98*H98</f>
        <v>0</v>
      </c>
      <c r="Q98" s="213">
        <v>0</v>
      </c>
      <c r="R98" s="213">
        <f>Q98*H98</f>
        <v>0</v>
      </c>
      <c r="S98" s="213">
        <v>0</v>
      </c>
      <c r="T98" s="214">
        <f>S98*H98</f>
        <v>0</v>
      </c>
      <c r="AR98" s="25" t="s">
        <v>161</v>
      </c>
      <c r="AT98" s="25" t="s">
        <v>156</v>
      </c>
      <c r="AU98" s="25" t="s">
        <v>79</v>
      </c>
      <c r="AY98" s="25" t="s">
        <v>154</v>
      </c>
      <c r="BE98" s="215">
        <f>IF(N98="základní",J98,0)</f>
        <v>0</v>
      </c>
      <c r="BF98" s="215">
        <f>IF(N98="snížená",J98,0)</f>
        <v>0</v>
      </c>
      <c r="BG98" s="215">
        <f>IF(N98="zákl. přenesená",J98,0)</f>
        <v>0</v>
      </c>
      <c r="BH98" s="215">
        <f>IF(N98="sníž. přenesená",J98,0)</f>
        <v>0</v>
      </c>
      <c r="BI98" s="215">
        <f>IF(N98="nulová",J98,0)</f>
        <v>0</v>
      </c>
      <c r="BJ98" s="25" t="s">
        <v>79</v>
      </c>
      <c r="BK98" s="215">
        <f>ROUND(I98*H98,2)</f>
        <v>0</v>
      </c>
      <c r="BL98" s="25" t="s">
        <v>161</v>
      </c>
      <c r="BM98" s="25" t="s">
        <v>692</v>
      </c>
    </row>
    <row r="99" spans="2:65" s="11" customFormat="1" ht="37.35" customHeight="1">
      <c r="B99" s="188"/>
      <c r="C99" s="189"/>
      <c r="D99" s="190" t="s">
        <v>74</v>
      </c>
      <c r="E99" s="191" t="s">
        <v>110</v>
      </c>
      <c r="F99" s="191" t="s">
        <v>693</v>
      </c>
      <c r="G99" s="189"/>
      <c r="H99" s="189"/>
      <c r="I99" s="192"/>
      <c r="J99" s="193">
        <f>BK99</f>
        <v>0</v>
      </c>
      <c r="K99" s="189"/>
      <c r="L99" s="194"/>
      <c r="M99" s="195"/>
      <c r="N99" s="196"/>
      <c r="O99" s="196"/>
      <c r="P99" s="197">
        <f>P100+P108</f>
        <v>0</v>
      </c>
      <c r="Q99" s="196"/>
      <c r="R99" s="197">
        <f>R100+R108</f>
        <v>0</v>
      </c>
      <c r="S99" s="196"/>
      <c r="T99" s="198">
        <f>T100+T108</f>
        <v>0</v>
      </c>
      <c r="AR99" s="199" t="s">
        <v>185</v>
      </c>
      <c r="AT99" s="200" t="s">
        <v>74</v>
      </c>
      <c r="AU99" s="200" t="s">
        <v>75</v>
      </c>
      <c r="AY99" s="199" t="s">
        <v>154</v>
      </c>
      <c r="BK99" s="201">
        <f>BK100+BK108</f>
        <v>0</v>
      </c>
    </row>
    <row r="100" spans="2:65" s="11" customFormat="1" ht="19.899999999999999" customHeight="1">
      <c r="B100" s="188"/>
      <c r="C100" s="189"/>
      <c r="D100" s="190" t="s">
        <v>74</v>
      </c>
      <c r="E100" s="202" t="s">
        <v>694</v>
      </c>
      <c r="F100" s="202" t="s">
        <v>695</v>
      </c>
      <c r="G100" s="189"/>
      <c r="H100" s="189"/>
      <c r="I100" s="192"/>
      <c r="J100" s="203">
        <f>BK100</f>
        <v>0</v>
      </c>
      <c r="K100" s="189"/>
      <c r="L100" s="194"/>
      <c r="M100" s="195"/>
      <c r="N100" s="196"/>
      <c r="O100" s="196"/>
      <c r="P100" s="197">
        <f>SUM(P101:P107)</f>
        <v>0</v>
      </c>
      <c r="Q100" s="196"/>
      <c r="R100" s="197">
        <f>SUM(R101:R107)</f>
        <v>0</v>
      </c>
      <c r="S100" s="196"/>
      <c r="T100" s="198">
        <f>SUM(T101:T107)</f>
        <v>0</v>
      </c>
      <c r="AR100" s="199" t="s">
        <v>185</v>
      </c>
      <c r="AT100" s="200" t="s">
        <v>74</v>
      </c>
      <c r="AU100" s="200" t="s">
        <v>79</v>
      </c>
      <c r="AY100" s="199" t="s">
        <v>154</v>
      </c>
      <c r="BK100" s="201">
        <f>SUM(BK101:BK107)</f>
        <v>0</v>
      </c>
    </row>
    <row r="101" spans="2:65" s="1" customFormat="1" ht="16.5" customHeight="1">
      <c r="B101" s="42"/>
      <c r="C101" s="204" t="s">
        <v>190</v>
      </c>
      <c r="D101" s="204" t="s">
        <v>156</v>
      </c>
      <c r="E101" s="205" t="s">
        <v>696</v>
      </c>
      <c r="F101" s="206" t="s">
        <v>697</v>
      </c>
      <c r="G101" s="207" t="s">
        <v>698</v>
      </c>
      <c r="H101" s="208">
        <v>1</v>
      </c>
      <c r="I101" s="209"/>
      <c r="J101" s="210">
        <f>ROUND(I101*H101,2)</f>
        <v>0</v>
      </c>
      <c r="K101" s="206" t="s">
        <v>160</v>
      </c>
      <c r="L101" s="62"/>
      <c r="M101" s="211" t="s">
        <v>21</v>
      </c>
      <c r="N101" s="212" t="s">
        <v>46</v>
      </c>
      <c r="O101" s="43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AR101" s="25" t="s">
        <v>674</v>
      </c>
      <c r="AT101" s="25" t="s">
        <v>156</v>
      </c>
      <c r="AU101" s="25" t="s">
        <v>83</v>
      </c>
      <c r="AY101" s="25" t="s">
        <v>154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25" t="s">
        <v>79</v>
      </c>
      <c r="BK101" s="215">
        <f>ROUND(I101*H101,2)</f>
        <v>0</v>
      </c>
      <c r="BL101" s="25" t="s">
        <v>674</v>
      </c>
      <c r="BM101" s="25" t="s">
        <v>699</v>
      </c>
    </row>
    <row r="102" spans="2:65" s="12" customFormat="1">
      <c r="B102" s="216"/>
      <c r="C102" s="217"/>
      <c r="D102" s="218" t="s">
        <v>163</v>
      </c>
      <c r="E102" s="219" t="s">
        <v>21</v>
      </c>
      <c r="F102" s="220" t="s">
        <v>700</v>
      </c>
      <c r="G102" s="217"/>
      <c r="H102" s="219" t="s">
        <v>21</v>
      </c>
      <c r="I102" s="221"/>
      <c r="J102" s="217"/>
      <c r="K102" s="217"/>
      <c r="L102" s="222"/>
      <c r="M102" s="223"/>
      <c r="N102" s="224"/>
      <c r="O102" s="224"/>
      <c r="P102" s="224"/>
      <c r="Q102" s="224"/>
      <c r="R102" s="224"/>
      <c r="S102" s="224"/>
      <c r="T102" s="225"/>
      <c r="AT102" s="226" t="s">
        <v>163</v>
      </c>
      <c r="AU102" s="226" t="s">
        <v>83</v>
      </c>
      <c r="AV102" s="12" t="s">
        <v>79</v>
      </c>
      <c r="AW102" s="12" t="s">
        <v>38</v>
      </c>
      <c r="AX102" s="12" t="s">
        <v>75</v>
      </c>
      <c r="AY102" s="226" t="s">
        <v>154</v>
      </c>
    </row>
    <row r="103" spans="2:65" s="13" customFormat="1">
      <c r="B103" s="227"/>
      <c r="C103" s="228"/>
      <c r="D103" s="218" t="s">
        <v>163</v>
      </c>
      <c r="E103" s="229" t="s">
        <v>21</v>
      </c>
      <c r="F103" s="230" t="s">
        <v>79</v>
      </c>
      <c r="G103" s="228"/>
      <c r="H103" s="231">
        <v>1</v>
      </c>
      <c r="I103" s="232"/>
      <c r="J103" s="228"/>
      <c r="K103" s="228"/>
      <c r="L103" s="233"/>
      <c r="M103" s="234"/>
      <c r="N103" s="235"/>
      <c r="O103" s="235"/>
      <c r="P103" s="235"/>
      <c r="Q103" s="235"/>
      <c r="R103" s="235"/>
      <c r="S103" s="235"/>
      <c r="T103" s="236"/>
      <c r="AT103" s="237" t="s">
        <v>163</v>
      </c>
      <c r="AU103" s="237" t="s">
        <v>83</v>
      </c>
      <c r="AV103" s="13" t="s">
        <v>83</v>
      </c>
      <c r="AW103" s="13" t="s">
        <v>38</v>
      </c>
      <c r="AX103" s="13" t="s">
        <v>79</v>
      </c>
      <c r="AY103" s="237" t="s">
        <v>154</v>
      </c>
    </row>
    <row r="104" spans="2:65" s="1" customFormat="1" ht="16.5" customHeight="1">
      <c r="B104" s="42"/>
      <c r="C104" s="204" t="s">
        <v>195</v>
      </c>
      <c r="D104" s="204" t="s">
        <v>156</v>
      </c>
      <c r="E104" s="205" t="s">
        <v>701</v>
      </c>
      <c r="F104" s="206" t="s">
        <v>702</v>
      </c>
      <c r="G104" s="207" t="s">
        <v>673</v>
      </c>
      <c r="H104" s="208">
        <v>1</v>
      </c>
      <c r="I104" s="209"/>
      <c r="J104" s="210">
        <f>ROUND(I104*H104,2)</f>
        <v>0</v>
      </c>
      <c r="K104" s="206" t="s">
        <v>160</v>
      </c>
      <c r="L104" s="62"/>
      <c r="M104" s="211" t="s">
        <v>21</v>
      </c>
      <c r="N104" s="212" t="s">
        <v>46</v>
      </c>
      <c r="O104" s="43"/>
      <c r="P104" s="213">
        <f>O104*H104</f>
        <v>0</v>
      </c>
      <c r="Q104" s="213">
        <v>0</v>
      </c>
      <c r="R104" s="213">
        <f>Q104*H104</f>
        <v>0</v>
      </c>
      <c r="S104" s="213">
        <v>0</v>
      </c>
      <c r="T104" s="214">
        <f>S104*H104</f>
        <v>0</v>
      </c>
      <c r="AR104" s="25" t="s">
        <v>674</v>
      </c>
      <c r="AT104" s="25" t="s">
        <v>156</v>
      </c>
      <c r="AU104" s="25" t="s">
        <v>83</v>
      </c>
      <c r="AY104" s="25" t="s">
        <v>154</v>
      </c>
      <c r="BE104" s="215">
        <f>IF(N104="základní",J104,0)</f>
        <v>0</v>
      </c>
      <c r="BF104" s="215">
        <f>IF(N104="snížená",J104,0)</f>
        <v>0</v>
      </c>
      <c r="BG104" s="215">
        <f>IF(N104="zákl. přenesená",J104,0)</f>
        <v>0</v>
      </c>
      <c r="BH104" s="215">
        <f>IF(N104="sníž. přenesená",J104,0)</f>
        <v>0</v>
      </c>
      <c r="BI104" s="215">
        <f>IF(N104="nulová",J104,0)</f>
        <v>0</v>
      </c>
      <c r="BJ104" s="25" t="s">
        <v>79</v>
      </c>
      <c r="BK104" s="215">
        <f>ROUND(I104*H104,2)</f>
        <v>0</v>
      </c>
      <c r="BL104" s="25" t="s">
        <v>674</v>
      </c>
      <c r="BM104" s="25" t="s">
        <v>703</v>
      </c>
    </row>
    <row r="105" spans="2:65" s="1" customFormat="1" ht="16.5" customHeight="1">
      <c r="B105" s="42"/>
      <c r="C105" s="204" t="s">
        <v>201</v>
      </c>
      <c r="D105" s="204" t="s">
        <v>156</v>
      </c>
      <c r="E105" s="205" t="s">
        <v>704</v>
      </c>
      <c r="F105" s="206" t="s">
        <v>705</v>
      </c>
      <c r="G105" s="207" t="s">
        <v>673</v>
      </c>
      <c r="H105" s="208">
        <v>1</v>
      </c>
      <c r="I105" s="209"/>
      <c r="J105" s="210">
        <f>ROUND(I105*H105,2)</f>
        <v>0</v>
      </c>
      <c r="K105" s="206" t="s">
        <v>160</v>
      </c>
      <c r="L105" s="62"/>
      <c r="M105" s="211" t="s">
        <v>21</v>
      </c>
      <c r="N105" s="212" t="s">
        <v>46</v>
      </c>
      <c r="O105" s="43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AR105" s="25" t="s">
        <v>674</v>
      </c>
      <c r="AT105" s="25" t="s">
        <v>156</v>
      </c>
      <c r="AU105" s="25" t="s">
        <v>83</v>
      </c>
      <c r="AY105" s="25" t="s">
        <v>154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25" t="s">
        <v>79</v>
      </c>
      <c r="BK105" s="215">
        <f>ROUND(I105*H105,2)</f>
        <v>0</v>
      </c>
      <c r="BL105" s="25" t="s">
        <v>674</v>
      </c>
      <c r="BM105" s="25" t="s">
        <v>706</v>
      </c>
    </row>
    <row r="106" spans="2:65" s="12" customFormat="1" ht="27">
      <c r="B106" s="216"/>
      <c r="C106" s="217"/>
      <c r="D106" s="218" t="s">
        <v>163</v>
      </c>
      <c r="E106" s="219" t="s">
        <v>21</v>
      </c>
      <c r="F106" s="220" t="s">
        <v>707</v>
      </c>
      <c r="G106" s="217"/>
      <c r="H106" s="219" t="s">
        <v>21</v>
      </c>
      <c r="I106" s="221"/>
      <c r="J106" s="217"/>
      <c r="K106" s="217"/>
      <c r="L106" s="222"/>
      <c r="M106" s="223"/>
      <c r="N106" s="224"/>
      <c r="O106" s="224"/>
      <c r="P106" s="224"/>
      <c r="Q106" s="224"/>
      <c r="R106" s="224"/>
      <c r="S106" s="224"/>
      <c r="T106" s="225"/>
      <c r="AT106" s="226" t="s">
        <v>163</v>
      </c>
      <c r="AU106" s="226" t="s">
        <v>83</v>
      </c>
      <c r="AV106" s="12" t="s">
        <v>79</v>
      </c>
      <c r="AW106" s="12" t="s">
        <v>38</v>
      </c>
      <c r="AX106" s="12" t="s">
        <v>75</v>
      </c>
      <c r="AY106" s="226" t="s">
        <v>154</v>
      </c>
    </row>
    <row r="107" spans="2:65" s="13" customFormat="1">
      <c r="B107" s="227"/>
      <c r="C107" s="228"/>
      <c r="D107" s="218" t="s">
        <v>163</v>
      </c>
      <c r="E107" s="229" t="s">
        <v>21</v>
      </c>
      <c r="F107" s="230" t="s">
        <v>79</v>
      </c>
      <c r="G107" s="228"/>
      <c r="H107" s="231">
        <v>1</v>
      </c>
      <c r="I107" s="232"/>
      <c r="J107" s="228"/>
      <c r="K107" s="228"/>
      <c r="L107" s="233"/>
      <c r="M107" s="234"/>
      <c r="N107" s="235"/>
      <c r="O107" s="235"/>
      <c r="P107" s="235"/>
      <c r="Q107" s="235"/>
      <c r="R107" s="235"/>
      <c r="S107" s="235"/>
      <c r="T107" s="236"/>
      <c r="AT107" s="237" t="s">
        <v>163</v>
      </c>
      <c r="AU107" s="237" t="s">
        <v>83</v>
      </c>
      <c r="AV107" s="13" t="s">
        <v>83</v>
      </c>
      <c r="AW107" s="13" t="s">
        <v>38</v>
      </c>
      <c r="AX107" s="13" t="s">
        <v>79</v>
      </c>
      <c r="AY107" s="237" t="s">
        <v>154</v>
      </c>
    </row>
    <row r="108" spans="2:65" s="11" customFormat="1" ht="29.85" customHeight="1">
      <c r="B108" s="188"/>
      <c r="C108" s="189"/>
      <c r="D108" s="190" t="s">
        <v>74</v>
      </c>
      <c r="E108" s="202" t="s">
        <v>708</v>
      </c>
      <c r="F108" s="202" t="s">
        <v>709</v>
      </c>
      <c r="G108" s="189"/>
      <c r="H108" s="189"/>
      <c r="I108" s="192"/>
      <c r="J108" s="203">
        <f>BK108</f>
        <v>0</v>
      </c>
      <c r="K108" s="189"/>
      <c r="L108" s="194"/>
      <c r="M108" s="195"/>
      <c r="N108" s="196"/>
      <c r="O108" s="196"/>
      <c r="P108" s="197">
        <f>SUM(P109:P111)</f>
        <v>0</v>
      </c>
      <c r="Q108" s="196"/>
      <c r="R108" s="197">
        <f>SUM(R109:R111)</f>
        <v>0</v>
      </c>
      <c r="S108" s="196"/>
      <c r="T108" s="198">
        <f>SUM(T109:T111)</f>
        <v>0</v>
      </c>
      <c r="AR108" s="199" t="s">
        <v>185</v>
      </c>
      <c r="AT108" s="200" t="s">
        <v>74</v>
      </c>
      <c r="AU108" s="200" t="s">
        <v>79</v>
      </c>
      <c r="AY108" s="199" t="s">
        <v>154</v>
      </c>
      <c r="BK108" s="201">
        <f>SUM(BK109:BK111)</f>
        <v>0</v>
      </c>
    </row>
    <row r="109" spans="2:65" s="1" customFormat="1" ht="16.5" customHeight="1">
      <c r="B109" s="42"/>
      <c r="C109" s="204" t="s">
        <v>208</v>
      </c>
      <c r="D109" s="204" t="s">
        <v>156</v>
      </c>
      <c r="E109" s="205" t="s">
        <v>710</v>
      </c>
      <c r="F109" s="206" t="s">
        <v>711</v>
      </c>
      <c r="G109" s="207" t="s">
        <v>712</v>
      </c>
      <c r="H109" s="208">
        <v>1</v>
      </c>
      <c r="I109" s="209"/>
      <c r="J109" s="210">
        <f>ROUND(I109*H109,2)</f>
        <v>0</v>
      </c>
      <c r="K109" s="206" t="s">
        <v>160</v>
      </c>
      <c r="L109" s="62"/>
      <c r="M109" s="211" t="s">
        <v>21</v>
      </c>
      <c r="N109" s="212" t="s">
        <v>46</v>
      </c>
      <c r="O109" s="43"/>
      <c r="P109" s="213">
        <f>O109*H109</f>
        <v>0</v>
      </c>
      <c r="Q109" s="213">
        <v>0</v>
      </c>
      <c r="R109" s="213">
        <f>Q109*H109</f>
        <v>0</v>
      </c>
      <c r="S109" s="213">
        <v>0</v>
      </c>
      <c r="T109" s="214">
        <f>S109*H109</f>
        <v>0</v>
      </c>
      <c r="AR109" s="25" t="s">
        <v>674</v>
      </c>
      <c r="AT109" s="25" t="s">
        <v>156</v>
      </c>
      <c r="AU109" s="25" t="s">
        <v>83</v>
      </c>
      <c r="AY109" s="25" t="s">
        <v>154</v>
      </c>
      <c r="BE109" s="215">
        <f>IF(N109="základní",J109,0)</f>
        <v>0</v>
      </c>
      <c r="BF109" s="215">
        <f>IF(N109="snížená",J109,0)</f>
        <v>0</v>
      </c>
      <c r="BG109" s="215">
        <f>IF(N109="zákl. přenesená",J109,0)</f>
        <v>0</v>
      </c>
      <c r="BH109" s="215">
        <f>IF(N109="sníž. přenesená",J109,0)</f>
        <v>0</v>
      </c>
      <c r="BI109" s="215">
        <f>IF(N109="nulová",J109,0)</f>
        <v>0</v>
      </c>
      <c r="BJ109" s="25" t="s">
        <v>79</v>
      </c>
      <c r="BK109" s="215">
        <f>ROUND(I109*H109,2)</f>
        <v>0</v>
      </c>
      <c r="BL109" s="25" t="s">
        <v>674</v>
      </c>
      <c r="BM109" s="25" t="s">
        <v>713</v>
      </c>
    </row>
    <row r="110" spans="2:65" s="12" customFormat="1">
      <c r="B110" s="216"/>
      <c r="C110" s="217"/>
      <c r="D110" s="218" t="s">
        <v>163</v>
      </c>
      <c r="E110" s="219" t="s">
        <v>21</v>
      </c>
      <c r="F110" s="220" t="s">
        <v>714</v>
      </c>
      <c r="G110" s="217"/>
      <c r="H110" s="219" t="s">
        <v>21</v>
      </c>
      <c r="I110" s="221"/>
      <c r="J110" s="217"/>
      <c r="K110" s="217"/>
      <c r="L110" s="222"/>
      <c r="M110" s="223"/>
      <c r="N110" s="224"/>
      <c r="O110" s="224"/>
      <c r="P110" s="224"/>
      <c r="Q110" s="224"/>
      <c r="R110" s="224"/>
      <c r="S110" s="224"/>
      <c r="T110" s="225"/>
      <c r="AT110" s="226" t="s">
        <v>163</v>
      </c>
      <c r="AU110" s="226" t="s">
        <v>83</v>
      </c>
      <c r="AV110" s="12" t="s">
        <v>79</v>
      </c>
      <c r="AW110" s="12" t="s">
        <v>38</v>
      </c>
      <c r="AX110" s="12" t="s">
        <v>75</v>
      </c>
      <c r="AY110" s="226" t="s">
        <v>154</v>
      </c>
    </row>
    <row r="111" spans="2:65" s="13" customFormat="1">
      <c r="B111" s="227"/>
      <c r="C111" s="228"/>
      <c r="D111" s="218" t="s">
        <v>163</v>
      </c>
      <c r="E111" s="229" t="s">
        <v>21</v>
      </c>
      <c r="F111" s="230" t="s">
        <v>79</v>
      </c>
      <c r="G111" s="228"/>
      <c r="H111" s="231">
        <v>1</v>
      </c>
      <c r="I111" s="232"/>
      <c r="J111" s="228"/>
      <c r="K111" s="228"/>
      <c r="L111" s="233"/>
      <c r="M111" s="275"/>
      <c r="N111" s="276"/>
      <c r="O111" s="276"/>
      <c r="P111" s="276"/>
      <c r="Q111" s="276"/>
      <c r="R111" s="276"/>
      <c r="S111" s="276"/>
      <c r="T111" s="277"/>
      <c r="AT111" s="237" t="s">
        <v>163</v>
      </c>
      <c r="AU111" s="237" t="s">
        <v>83</v>
      </c>
      <c r="AV111" s="13" t="s">
        <v>83</v>
      </c>
      <c r="AW111" s="13" t="s">
        <v>38</v>
      </c>
      <c r="AX111" s="13" t="s">
        <v>79</v>
      </c>
      <c r="AY111" s="237" t="s">
        <v>154</v>
      </c>
    </row>
    <row r="112" spans="2:65" s="1" customFormat="1" ht="6.95" customHeight="1">
      <c r="B112" s="57"/>
      <c r="C112" s="58"/>
      <c r="D112" s="58"/>
      <c r="E112" s="58"/>
      <c r="F112" s="58"/>
      <c r="G112" s="58"/>
      <c r="H112" s="58"/>
      <c r="I112" s="149"/>
      <c r="J112" s="58"/>
      <c r="K112" s="58"/>
      <c r="L112" s="62"/>
    </row>
  </sheetData>
  <sheetProtection algorithmName="SHA-512" hashValue="oPjvUfFYmTQeyEUj9D7UbCyRl303/h/50urRv10A4qnjbSLtWTBu7xcz/+e9uYd2pjFH9gGbLbm0Ye1VUUmLDg==" saltValue="9GQ8GK4rwbgoqS0EW3VCROkJwoMmAzNbLemhkPaW9HUIiQK6Xu6h8Kt1C7hEG1zgG/xoCq+uxp7iajGOQwZgsQ==" spinCount="100000" sheet="1" objects="1" scenarios="1" formatColumns="0" formatRows="0" autoFilter="0"/>
  <autoFilter ref="C85:K111"/>
  <mergeCells count="13">
    <mergeCell ref="E78:H78"/>
    <mergeCell ref="G1:H1"/>
    <mergeCell ref="L2:V2"/>
    <mergeCell ref="E49:H49"/>
    <mergeCell ref="E51:H51"/>
    <mergeCell ref="J55:J56"/>
    <mergeCell ref="E74:H74"/>
    <mergeCell ref="E76:H76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78" customWidth="1"/>
    <col min="2" max="2" width="1.6640625" style="278" customWidth="1"/>
    <col min="3" max="4" width="5" style="278" customWidth="1"/>
    <col min="5" max="5" width="11.6640625" style="278" customWidth="1"/>
    <col min="6" max="6" width="9.1640625" style="278" customWidth="1"/>
    <col min="7" max="7" width="5" style="278" customWidth="1"/>
    <col min="8" max="8" width="77.83203125" style="278" customWidth="1"/>
    <col min="9" max="10" width="20" style="278" customWidth="1"/>
    <col min="11" max="11" width="1.6640625" style="278" customWidth="1"/>
  </cols>
  <sheetData>
    <row r="1" spans="2:11" ht="37.5" customHeight="1"/>
    <row r="2" spans="2:11" ht="7.5" customHeight="1">
      <c r="B2" s="279"/>
      <c r="C2" s="280"/>
      <c r="D2" s="280"/>
      <c r="E2" s="280"/>
      <c r="F2" s="280"/>
      <c r="G2" s="280"/>
      <c r="H2" s="280"/>
      <c r="I2" s="280"/>
      <c r="J2" s="280"/>
      <c r="K2" s="281"/>
    </row>
    <row r="3" spans="2:11" s="16" customFormat="1" ht="45" customHeight="1">
      <c r="B3" s="282"/>
      <c r="C3" s="411" t="s">
        <v>715</v>
      </c>
      <c r="D3" s="411"/>
      <c r="E3" s="411"/>
      <c r="F3" s="411"/>
      <c r="G3" s="411"/>
      <c r="H3" s="411"/>
      <c r="I3" s="411"/>
      <c r="J3" s="411"/>
      <c r="K3" s="283"/>
    </row>
    <row r="4" spans="2:11" ht="25.5" customHeight="1">
      <c r="B4" s="284"/>
      <c r="C4" s="412" t="s">
        <v>716</v>
      </c>
      <c r="D4" s="412"/>
      <c r="E4" s="412"/>
      <c r="F4" s="412"/>
      <c r="G4" s="412"/>
      <c r="H4" s="412"/>
      <c r="I4" s="412"/>
      <c r="J4" s="412"/>
      <c r="K4" s="285"/>
    </row>
    <row r="5" spans="2:11" ht="5.25" customHeight="1">
      <c r="B5" s="284"/>
      <c r="C5" s="286"/>
      <c r="D5" s="286"/>
      <c r="E5" s="286"/>
      <c r="F5" s="286"/>
      <c r="G5" s="286"/>
      <c r="H5" s="286"/>
      <c r="I5" s="286"/>
      <c r="J5" s="286"/>
      <c r="K5" s="285"/>
    </row>
    <row r="6" spans="2:11" ht="15" customHeight="1">
      <c r="B6" s="284"/>
      <c r="C6" s="410" t="s">
        <v>717</v>
      </c>
      <c r="D6" s="410"/>
      <c r="E6" s="410"/>
      <c r="F6" s="410"/>
      <c r="G6" s="410"/>
      <c r="H6" s="410"/>
      <c r="I6" s="410"/>
      <c r="J6" s="410"/>
      <c r="K6" s="285"/>
    </row>
    <row r="7" spans="2:11" ht="15" customHeight="1">
      <c r="B7" s="288"/>
      <c r="C7" s="410" t="s">
        <v>718</v>
      </c>
      <c r="D7" s="410"/>
      <c r="E7" s="410"/>
      <c r="F7" s="410"/>
      <c r="G7" s="410"/>
      <c r="H7" s="410"/>
      <c r="I7" s="410"/>
      <c r="J7" s="410"/>
      <c r="K7" s="285"/>
    </row>
    <row r="8" spans="2:11" ht="12.75" customHeight="1">
      <c r="B8" s="288"/>
      <c r="C8" s="287"/>
      <c r="D8" s="287"/>
      <c r="E8" s="287"/>
      <c r="F8" s="287"/>
      <c r="G8" s="287"/>
      <c r="H8" s="287"/>
      <c r="I8" s="287"/>
      <c r="J8" s="287"/>
      <c r="K8" s="285"/>
    </row>
    <row r="9" spans="2:11" ht="15" customHeight="1">
      <c r="B9" s="288"/>
      <c r="C9" s="410" t="s">
        <v>719</v>
      </c>
      <c r="D9" s="410"/>
      <c r="E9" s="410"/>
      <c r="F9" s="410"/>
      <c r="G9" s="410"/>
      <c r="H9" s="410"/>
      <c r="I9" s="410"/>
      <c r="J9" s="410"/>
      <c r="K9" s="285"/>
    </row>
    <row r="10" spans="2:11" ht="15" customHeight="1">
      <c r="B10" s="288"/>
      <c r="C10" s="287"/>
      <c r="D10" s="410" t="s">
        <v>720</v>
      </c>
      <c r="E10" s="410"/>
      <c r="F10" s="410"/>
      <c r="G10" s="410"/>
      <c r="H10" s="410"/>
      <c r="I10" s="410"/>
      <c r="J10" s="410"/>
      <c r="K10" s="285"/>
    </row>
    <row r="11" spans="2:11" ht="15" customHeight="1">
      <c r="B11" s="288"/>
      <c r="C11" s="289"/>
      <c r="D11" s="410" t="s">
        <v>721</v>
      </c>
      <c r="E11" s="410"/>
      <c r="F11" s="410"/>
      <c r="G11" s="410"/>
      <c r="H11" s="410"/>
      <c r="I11" s="410"/>
      <c r="J11" s="410"/>
      <c r="K11" s="285"/>
    </row>
    <row r="12" spans="2:11" ht="12.75" customHeight="1">
      <c r="B12" s="288"/>
      <c r="C12" s="289"/>
      <c r="D12" s="289"/>
      <c r="E12" s="289"/>
      <c r="F12" s="289"/>
      <c r="G12" s="289"/>
      <c r="H12" s="289"/>
      <c r="I12" s="289"/>
      <c r="J12" s="289"/>
      <c r="K12" s="285"/>
    </row>
    <row r="13" spans="2:11" ht="15" customHeight="1">
      <c r="B13" s="288"/>
      <c r="C13" s="289"/>
      <c r="D13" s="410" t="s">
        <v>722</v>
      </c>
      <c r="E13" s="410"/>
      <c r="F13" s="410"/>
      <c r="G13" s="410"/>
      <c r="H13" s="410"/>
      <c r="I13" s="410"/>
      <c r="J13" s="410"/>
      <c r="K13" s="285"/>
    </row>
    <row r="14" spans="2:11" ht="15" customHeight="1">
      <c r="B14" s="288"/>
      <c r="C14" s="289"/>
      <c r="D14" s="410" t="s">
        <v>723</v>
      </c>
      <c r="E14" s="410"/>
      <c r="F14" s="410"/>
      <c r="G14" s="410"/>
      <c r="H14" s="410"/>
      <c r="I14" s="410"/>
      <c r="J14" s="410"/>
      <c r="K14" s="285"/>
    </row>
    <row r="15" spans="2:11" ht="15" customHeight="1">
      <c r="B15" s="288"/>
      <c r="C15" s="289"/>
      <c r="D15" s="410" t="s">
        <v>724</v>
      </c>
      <c r="E15" s="410"/>
      <c r="F15" s="410"/>
      <c r="G15" s="410"/>
      <c r="H15" s="410"/>
      <c r="I15" s="410"/>
      <c r="J15" s="410"/>
      <c r="K15" s="285"/>
    </row>
    <row r="16" spans="2:11" ht="15" customHeight="1">
      <c r="B16" s="288"/>
      <c r="C16" s="289"/>
      <c r="D16" s="289"/>
      <c r="E16" s="290" t="s">
        <v>81</v>
      </c>
      <c r="F16" s="410" t="s">
        <v>725</v>
      </c>
      <c r="G16" s="410"/>
      <c r="H16" s="410"/>
      <c r="I16" s="410"/>
      <c r="J16" s="410"/>
      <c r="K16" s="285"/>
    </row>
    <row r="17" spans="2:11" ht="15" customHeight="1">
      <c r="B17" s="288"/>
      <c r="C17" s="289"/>
      <c r="D17" s="289"/>
      <c r="E17" s="290" t="s">
        <v>726</v>
      </c>
      <c r="F17" s="410" t="s">
        <v>727</v>
      </c>
      <c r="G17" s="410"/>
      <c r="H17" s="410"/>
      <c r="I17" s="410"/>
      <c r="J17" s="410"/>
      <c r="K17" s="285"/>
    </row>
    <row r="18" spans="2:11" ht="15" customHeight="1">
      <c r="B18" s="288"/>
      <c r="C18" s="289"/>
      <c r="D18" s="289"/>
      <c r="E18" s="290" t="s">
        <v>728</v>
      </c>
      <c r="F18" s="410" t="s">
        <v>729</v>
      </c>
      <c r="G18" s="410"/>
      <c r="H18" s="410"/>
      <c r="I18" s="410"/>
      <c r="J18" s="410"/>
      <c r="K18" s="285"/>
    </row>
    <row r="19" spans="2:11" ht="15" customHeight="1">
      <c r="B19" s="288"/>
      <c r="C19" s="289"/>
      <c r="D19" s="289"/>
      <c r="E19" s="290" t="s">
        <v>730</v>
      </c>
      <c r="F19" s="410" t="s">
        <v>670</v>
      </c>
      <c r="G19" s="410"/>
      <c r="H19" s="410"/>
      <c r="I19" s="410"/>
      <c r="J19" s="410"/>
      <c r="K19" s="285"/>
    </row>
    <row r="20" spans="2:11" ht="15" customHeight="1">
      <c r="B20" s="288"/>
      <c r="C20" s="289"/>
      <c r="D20" s="289"/>
      <c r="E20" s="290" t="s">
        <v>731</v>
      </c>
      <c r="F20" s="410" t="s">
        <v>732</v>
      </c>
      <c r="G20" s="410"/>
      <c r="H20" s="410"/>
      <c r="I20" s="410"/>
      <c r="J20" s="410"/>
      <c r="K20" s="285"/>
    </row>
    <row r="21" spans="2:11" ht="15" customHeight="1">
      <c r="B21" s="288"/>
      <c r="C21" s="289"/>
      <c r="D21" s="289"/>
      <c r="E21" s="290" t="s">
        <v>86</v>
      </c>
      <c r="F21" s="410" t="s">
        <v>733</v>
      </c>
      <c r="G21" s="410"/>
      <c r="H21" s="410"/>
      <c r="I21" s="410"/>
      <c r="J21" s="410"/>
      <c r="K21" s="285"/>
    </row>
    <row r="22" spans="2:11" ht="12.75" customHeight="1">
      <c r="B22" s="288"/>
      <c r="C22" s="289"/>
      <c r="D22" s="289"/>
      <c r="E22" s="289"/>
      <c r="F22" s="289"/>
      <c r="G22" s="289"/>
      <c r="H22" s="289"/>
      <c r="I22" s="289"/>
      <c r="J22" s="289"/>
      <c r="K22" s="285"/>
    </row>
    <row r="23" spans="2:11" ht="15" customHeight="1">
      <c r="B23" s="288"/>
      <c r="C23" s="410" t="s">
        <v>734</v>
      </c>
      <c r="D23" s="410"/>
      <c r="E23" s="410"/>
      <c r="F23" s="410"/>
      <c r="G23" s="410"/>
      <c r="H23" s="410"/>
      <c r="I23" s="410"/>
      <c r="J23" s="410"/>
      <c r="K23" s="285"/>
    </row>
    <row r="24" spans="2:11" ht="15" customHeight="1">
      <c r="B24" s="288"/>
      <c r="C24" s="410" t="s">
        <v>735</v>
      </c>
      <c r="D24" s="410"/>
      <c r="E24" s="410"/>
      <c r="F24" s="410"/>
      <c r="G24" s="410"/>
      <c r="H24" s="410"/>
      <c r="I24" s="410"/>
      <c r="J24" s="410"/>
      <c r="K24" s="285"/>
    </row>
    <row r="25" spans="2:11" ht="15" customHeight="1">
      <c r="B25" s="288"/>
      <c r="C25" s="287"/>
      <c r="D25" s="410" t="s">
        <v>736</v>
      </c>
      <c r="E25" s="410"/>
      <c r="F25" s="410"/>
      <c r="G25" s="410"/>
      <c r="H25" s="410"/>
      <c r="I25" s="410"/>
      <c r="J25" s="410"/>
      <c r="K25" s="285"/>
    </row>
    <row r="26" spans="2:11" ht="15" customHeight="1">
      <c r="B26" s="288"/>
      <c r="C26" s="289"/>
      <c r="D26" s="410" t="s">
        <v>737</v>
      </c>
      <c r="E26" s="410"/>
      <c r="F26" s="410"/>
      <c r="G26" s="410"/>
      <c r="H26" s="410"/>
      <c r="I26" s="410"/>
      <c r="J26" s="410"/>
      <c r="K26" s="285"/>
    </row>
    <row r="27" spans="2:11" ht="12.75" customHeight="1">
      <c r="B27" s="288"/>
      <c r="C27" s="289"/>
      <c r="D27" s="289"/>
      <c r="E27" s="289"/>
      <c r="F27" s="289"/>
      <c r="G27" s="289"/>
      <c r="H27" s="289"/>
      <c r="I27" s="289"/>
      <c r="J27" s="289"/>
      <c r="K27" s="285"/>
    </row>
    <row r="28" spans="2:11" ht="15" customHeight="1">
      <c r="B28" s="288"/>
      <c r="C28" s="289"/>
      <c r="D28" s="410" t="s">
        <v>738</v>
      </c>
      <c r="E28" s="410"/>
      <c r="F28" s="410"/>
      <c r="G28" s="410"/>
      <c r="H28" s="410"/>
      <c r="I28" s="410"/>
      <c r="J28" s="410"/>
      <c r="K28" s="285"/>
    </row>
    <row r="29" spans="2:11" ht="15" customHeight="1">
      <c r="B29" s="288"/>
      <c r="C29" s="289"/>
      <c r="D29" s="410" t="s">
        <v>739</v>
      </c>
      <c r="E29" s="410"/>
      <c r="F29" s="410"/>
      <c r="G29" s="410"/>
      <c r="H29" s="410"/>
      <c r="I29" s="410"/>
      <c r="J29" s="410"/>
      <c r="K29" s="285"/>
    </row>
    <row r="30" spans="2:11" ht="12.75" customHeight="1">
      <c r="B30" s="288"/>
      <c r="C30" s="289"/>
      <c r="D30" s="289"/>
      <c r="E30" s="289"/>
      <c r="F30" s="289"/>
      <c r="G30" s="289"/>
      <c r="H30" s="289"/>
      <c r="I30" s="289"/>
      <c r="J30" s="289"/>
      <c r="K30" s="285"/>
    </row>
    <row r="31" spans="2:11" ht="15" customHeight="1">
      <c r="B31" s="288"/>
      <c r="C31" s="289"/>
      <c r="D31" s="410" t="s">
        <v>740</v>
      </c>
      <c r="E31" s="410"/>
      <c r="F31" s="410"/>
      <c r="G31" s="410"/>
      <c r="H31" s="410"/>
      <c r="I31" s="410"/>
      <c r="J31" s="410"/>
      <c r="K31" s="285"/>
    </row>
    <row r="32" spans="2:11" ht="15" customHeight="1">
      <c r="B32" s="288"/>
      <c r="C32" s="289"/>
      <c r="D32" s="410" t="s">
        <v>741</v>
      </c>
      <c r="E32" s="410"/>
      <c r="F32" s="410"/>
      <c r="G32" s="410"/>
      <c r="H32" s="410"/>
      <c r="I32" s="410"/>
      <c r="J32" s="410"/>
      <c r="K32" s="285"/>
    </row>
    <row r="33" spans="2:11" ht="15" customHeight="1">
      <c r="B33" s="288"/>
      <c r="C33" s="289"/>
      <c r="D33" s="410" t="s">
        <v>742</v>
      </c>
      <c r="E33" s="410"/>
      <c r="F33" s="410"/>
      <c r="G33" s="410"/>
      <c r="H33" s="410"/>
      <c r="I33" s="410"/>
      <c r="J33" s="410"/>
      <c r="K33" s="285"/>
    </row>
    <row r="34" spans="2:11" ht="15" customHeight="1">
      <c r="B34" s="288"/>
      <c r="C34" s="289"/>
      <c r="D34" s="287"/>
      <c r="E34" s="291" t="s">
        <v>139</v>
      </c>
      <c r="F34" s="287"/>
      <c r="G34" s="410" t="s">
        <v>743</v>
      </c>
      <c r="H34" s="410"/>
      <c r="I34" s="410"/>
      <c r="J34" s="410"/>
      <c r="K34" s="285"/>
    </row>
    <row r="35" spans="2:11" ht="30.75" customHeight="1">
      <c r="B35" s="288"/>
      <c r="C35" s="289"/>
      <c r="D35" s="287"/>
      <c r="E35" s="291" t="s">
        <v>744</v>
      </c>
      <c r="F35" s="287"/>
      <c r="G35" s="410" t="s">
        <v>745</v>
      </c>
      <c r="H35" s="410"/>
      <c r="I35" s="410"/>
      <c r="J35" s="410"/>
      <c r="K35" s="285"/>
    </row>
    <row r="36" spans="2:11" ht="15" customHeight="1">
      <c r="B36" s="288"/>
      <c r="C36" s="289"/>
      <c r="D36" s="287"/>
      <c r="E36" s="291" t="s">
        <v>56</v>
      </c>
      <c r="F36" s="287"/>
      <c r="G36" s="410" t="s">
        <v>746</v>
      </c>
      <c r="H36" s="410"/>
      <c r="I36" s="410"/>
      <c r="J36" s="410"/>
      <c r="K36" s="285"/>
    </row>
    <row r="37" spans="2:11" ht="15" customHeight="1">
      <c r="B37" s="288"/>
      <c r="C37" s="289"/>
      <c r="D37" s="287"/>
      <c r="E37" s="291" t="s">
        <v>140</v>
      </c>
      <c r="F37" s="287"/>
      <c r="G37" s="410" t="s">
        <v>747</v>
      </c>
      <c r="H37" s="410"/>
      <c r="I37" s="410"/>
      <c r="J37" s="410"/>
      <c r="K37" s="285"/>
    </row>
    <row r="38" spans="2:11" ht="15" customHeight="1">
      <c r="B38" s="288"/>
      <c r="C38" s="289"/>
      <c r="D38" s="287"/>
      <c r="E38" s="291" t="s">
        <v>141</v>
      </c>
      <c r="F38" s="287"/>
      <c r="G38" s="410" t="s">
        <v>748</v>
      </c>
      <c r="H38" s="410"/>
      <c r="I38" s="410"/>
      <c r="J38" s="410"/>
      <c r="K38" s="285"/>
    </row>
    <row r="39" spans="2:11" ht="15" customHeight="1">
      <c r="B39" s="288"/>
      <c r="C39" s="289"/>
      <c r="D39" s="287"/>
      <c r="E39" s="291" t="s">
        <v>142</v>
      </c>
      <c r="F39" s="287"/>
      <c r="G39" s="410" t="s">
        <v>749</v>
      </c>
      <c r="H39" s="410"/>
      <c r="I39" s="410"/>
      <c r="J39" s="410"/>
      <c r="K39" s="285"/>
    </row>
    <row r="40" spans="2:11" ht="15" customHeight="1">
      <c r="B40" s="288"/>
      <c r="C40" s="289"/>
      <c r="D40" s="287"/>
      <c r="E40" s="291" t="s">
        <v>750</v>
      </c>
      <c r="F40" s="287"/>
      <c r="G40" s="410" t="s">
        <v>751</v>
      </c>
      <c r="H40" s="410"/>
      <c r="I40" s="410"/>
      <c r="J40" s="410"/>
      <c r="K40" s="285"/>
    </row>
    <row r="41" spans="2:11" ht="15" customHeight="1">
      <c r="B41" s="288"/>
      <c r="C41" s="289"/>
      <c r="D41" s="287"/>
      <c r="E41" s="291"/>
      <c r="F41" s="287"/>
      <c r="G41" s="410" t="s">
        <v>752</v>
      </c>
      <c r="H41" s="410"/>
      <c r="I41" s="410"/>
      <c r="J41" s="410"/>
      <c r="K41" s="285"/>
    </row>
    <row r="42" spans="2:11" ht="15" customHeight="1">
      <c r="B42" s="288"/>
      <c r="C42" s="289"/>
      <c r="D42" s="287"/>
      <c r="E42" s="291" t="s">
        <v>753</v>
      </c>
      <c r="F42" s="287"/>
      <c r="G42" s="410" t="s">
        <v>754</v>
      </c>
      <c r="H42" s="410"/>
      <c r="I42" s="410"/>
      <c r="J42" s="410"/>
      <c r="K42" s="285"/>
    </row>
    <row r="43" spans="2:11" ht="15" customHeight="1">
      <c r="B43" s="288"/>
      <c r="C43" s="289"/>
      <c r="D43" s="287"/>
      <c r="E43" s="291" t="s">
        <v>144</v>
      </c>
      <c r="F43" s="287"/>
      <c r="G43" s="410" t="s">
        <v>755</v>
      </c>
      <c r="H43" s="410"/>
      <c r="I43" s="410"/>
      <c r="J43" s="410"/>
      <c r="K43" s="285"/>
    </row>
    <row r="44" spans="2:11" ht="12.75" customHeight="1">
      <c r="B44" s="288"/>
      <c r="C44" s="289"/>
      <c r="D44" s="287"/>
      <c r="E44" s="287"/>
      <c r="F44" s="287"/>
      <c r="G44" s="287"/>
      <c r="H44" s="287"/>
      <c r="I44" s="287"/>
      <c r="J44" s="287"/>
      <c r="K44" s="285"/>
    </row>
    <row r="45" spans="2:11" ht="15" customHeight="1">
      <c r="B45" s="288"/>
      <c r="C45" s="289"/>
      <c r="D45" s="410" t="s">
        <v>756</v>
      </c>
      <c r="E45" s="410"/>
      <c r="F45" s="410"/>
      <c r="G45" s="410"/>
      <c r="H45" s="410"/>
      <c r="I45" s="410"/>
      <c r="J45" s="410"/>
      <c r="K45" s="285"/>
    </row>
    <row r="46" spans="2:11" ht="15" customHeight="1">
      <c r="B46" s="288"/>
      <c r="C46" s="289"/>
      <c r="D46" s="289"/>
      <c r="E46" s="410" t="s">
        <v>757</v>
      </c>
      <c r="F46" s="410"/>
      <c r="G46" s="410"/>
      <c r="H46" s="410"/>
      <c r="I46" s="410"/>
      <c r="J46" s="410"/>
      <c r="K46" s="285"/>
    </row>
    <row r="47" spans="2:11" ht="15" customHeight="1">
      <c r="B47" s="288"/>
      <c r="C47" s="289"/>
      <c r="D47" s="289"/>
      <c r="E47" s="410" t="s">
        <v>758</v>
      </c>
      <c r="F47" s="410"/>
      <c r="G47" s="410"/>
      <c r="H47" s="410"/>
      <c r="I47" s="410"/>
      <c r="J47" s="410"/>
      <c r="K47" s="285"/>
    </row>
    <row r="48" spans="2:11" ht="15" customHeight="1">
      <c r="B48" s="288"/>
      <c r="C48" s="289"/>
      <c r="D48" s="289"/>
      <c r="E48" s="410" t="s">
        <v>759</v>
      </c>
      <c r="F48" s="410"/>
      <c r="G48" s="410"/>
      <c r="H48" s="410"/>
      <c r="I48" s="410"/>
      <c r="J48" s="410"/>
      <c r="K48" s="285"/>
    </row>
    <row r="49" spans="2:11" ht="15" customHeight="1">
      <c r="B49" s="288"/>
      <c r="C49" s="289"/>
      <c r="D49" s="410" t="s">
        <v>760</v>
      </c>
      <c r="E49" s="410"/>
      <c r="F49" s="410"/>
      <c r="G49" s="410"/>
      <c r="H49" s="410"/>
      <c r="I49" s="410"/>
      <c r="J49" s="410"/>
      <c r="K49" s="285"/>
    </row>
    <row r="50" spans="2:11" ht="25.5" customHeight="1">
      <c r="B50" s="284"/>
      <c r="C50" s="412" t="s">
        <v>761</v>
      </c>
      <c r="D50" s="412"/>
      <c r="E50" s="412"/>
      <c r="F50" s="412"/>
      <c r="G50" s="412"/>
      <c r="H50" s="412"/>
      <c r="I50" s="412"/>
      <c r="J50" s="412"/>
      <c r="K50" s="285"/>
    </row>
    <row r="51" spans="2:11" ht="5.25" customHeight="1">
      <c r="B51" s="284"/>
      <c r="C51" s="286"/>
      <c r="D51" s="286"/>
      <c r="E51" s="286"/>
      <c r="F51" s="286"/>
      <c r="G51" s="286"/>
      <c r="H51" s="286"/>
      <c r="I51" s="286"/>
      <c r="J51" s="286"/>
      <c r="K51" s="285"/>
    </row>
    <row r="52" spans="2:11" ht="15" customHeight="1">
      <c r="B52" s="284"/>
      <c r="C52" s="410" t="s">
        <v>762</v>
      </c>
      <c r="D52" s="410"/>
      <c r="E52" s="410"/>
      <c r="F52" s="410"/>
      <c r="G52" s="410"/>
      <c r="H52" s="410"/>
      <c r="I52" s="410"/>
      <c r="J52" s="410"/>
      <c r="K52" s="285"/>
    </row>
    <row r="53" spans="2:11" ht="15" customHeight="1">
      <c r="B53" s="284"/>
      <c r="C53" s="410" t="s">
        <v>763</v>
      </c>
      <c r="D53" s="410"/>
      <c r="E53" s="410"/>
      <c r="F53" s="410"/>
      <c r="G53" s="410"/>
      <c r="H53" s="410"/>
      <c r="I53" s="410"/>
      <c r="J53" s="410"/>
      <c r="K53" s="285"/>
    </row>
    <row r="54" spans="2:11" ht="12.75" customHeight="1">
      <c r="B54" s="284"/>
      <c r="C54" s="287"/>
      <c r="D54" s="287"/>
      <c r="E54" s="287"/>
      <c r="F54" s="287"/>
      <c r="G54" s="287"/>
      <c r="H54" s="287"/>
      <c r="I54" s="287"/>
      <c r="J54" s="287"/>
      <c r="K54" s="285"/>
    </row>
    <row r="55" spans="2:11" ht="15" customHeight="1">
      <c r="B55" s="284"/>
      <c r="C55" s="410" t="s">
        <v>764</v>
      </c>
      <c r="D55" s="410"/>
      <c r="E55" s="410"/>
      <c r="F55" s="410"/>
      <c r="G55" s="410"/>
      <c r="H55" s="410"/>
      <c r="I55" s="410"/>
      <c r="J55" s="410"/>
      <c r="K55" s="285"/>
    </row>
    <row r="56" spans="2:11" ht="15" customHeight="1">
      <c r="B56" s="284"/>
      <c r="C56" s="289"/>
      <c r="D56" s="410" t="s">
        <v>765</v>
      </c>
      <c r="E56" s="410"/>
      <c r="F56" s="410"/>
      <c r="G56" s="410"/>
      <c r="H56" s="410"/>
      <c r="I56" s="410"/>
      <c r="J56" s="410"/>
      <c r="K56" s="285"/>
    </row>
    <row r="57" spans="2:11" ht="15" customHeight="1">
      <c r="B57" s="284"/>
      <c r="C57" s="289"/>
      <c r="D57" s="410" t="s">
        <v>766</v>
      </c>
      <c r="E57" s="410"/>
      <c r="F57" s="410"/>
      <c r="G57" s="410"/>
      <c r="H57" s="410"/>
      <c r="I57" s="410"/>
      <c r="J57" s="410"/>
      <c r="K57" s="285"/>
    </row>
    <row r="58" spans="2:11" ht="15" customHeight="1">
      <c r="B58" s="284"/>
      <c r="C58" s="289"/>
      <c r="D58" s="410" t="s">
        <v>767</v>
      </c>
      <c r="E58" s="410"/>
      <c r="F58" s="410"/>
      <c r="G58" s="410"/>
      <c r="H58" s="410"/>
      <c r="I58" s="410"/>
      <c r="J58" s="410"/>
      <c r="K58" s="285"/>
    </row>
    <row r="59" spans="2:11" ht="15" customHeight="1">
      <c r="B59" s="284"/>
      <c r="C59" s="289"/>
      <c r="D59" s="410" t="s">
        <v>768</v>
      </c>
      <c r="E59" s="410"/>
      <c r="F59" s="410"/>
      <c r="G59" s="410"/>
      <c r="H59" s="410"/>
      <c r="I59" s="410"/>
      <c r="J59" s="410"/>
      <c r="K59" s="285"/>
    </row>
    <row r="60" spans="2:11" ht="15" customHeight="1">
      <c r="B60" s="284"/>
      <c r="C60" s="289"/>
      <c r="D60" s="414" t="s">
        <v>769</v>
      </c>
      <c r="E60" s="414"/>
      <c r="F60" s="414"/>
      <c r="G60" s="414"/>
      <c r="H60" s="414"/>
      <c r="I60" s="414"/>
      <c r="J60" s="414"/>
      <c r="K60" s="285"/>
    </row>
    <row r="61" spans="2:11" ht="15" customHeight="1">
      <c r="B61" s="284"/>
      <c r="C61" s="289"/>
      <c r="D61" s="410" t="s">
        <v>770</v>
      </c>
      <c r="E61" s="410"/>
      <c r="F61" s="410"/>
      <c r="G61" s="410"/>
      <c r="H61" s="410"/>
      <c r="I61" s="410"/>
      <c r="J61" s="410"/>
      <c r="K61" s="285"/>
    </row>
    <row r="62" spans="2:11" ht="12.75" customHeight="1">
      <c r="B62" s="284"/>
      <c r="C62" s="289"/>
      <c r="D62" s="289"/>
      <c r="E62" s="292"/>
      <c r="F62" s="289"/>
      <c r="G62" s="289"/>
      <c r="H62" s="289"/>
      <c r="I62" s="289"/>
      <c r="J62" s="289"/>
      <c r="K62" s="285"/>
    </row>
    <row r="63" spans="2:11" ht="15" customHeight="1">
      <c r="B63" s="284"/>
      <c r="C63" s="289"/>
      <c r="D63" s="410" t="s">
        <v>771</v>
      </c>
      <c r="E63" s="410"/>
      <c r="F63" s="410"/>
      <c r="G63" s="410"/>
      <c r="H63" s="410"/>
      <c r="I63" s="410"/>
      <c r="J63" s="410"/>
      <c r="K63" s="285"/>
    </row>
    <row r="64" spans="2:11" ht="15" customHeight="1">
      <c r="B64" s="284"/>
      <c r="C64" s="289"/>
      <c r="D64" s="414" t="s">
        <v>772</v>
      </c>
      <c r="E64" s="414"/>
      <c r="F64" s="414"/>
      <c r="G64" s="414"/>
      <c r="H64" s="414"/>
      <c r="I64" s="414"/>
      <c r="J64" s="414"/>
      <c r="K64" s="285"/>
    </row>
    <row r="65" spans="2:11" ht="15" customHeight="1">
      <c r="B65" s="284"/>
      <c r="C65" s="289"/>
      <c r="D65" s="410" t="s">
        <v>773</v>
      </c>
      <c r="E65" s="410"/>
      <c r="F65" s="410"/>
      <c r="G65" s="410"/>
      <c r="H65" s="410"/>
      <c r="I65" s="410"/>
      <c r="J65" s="410"/>
      <c r="K65" s="285"/>
    </row>
    <row r="66" spans="2:11" ht="15" customHeight="1">
      <c r="B66" s="284"/>
      <c r="C66" s="289"/>
      <c r="D66" s="410" t="s">
        <v>774</v>
      </c>
      <c r="E66" s="410"/>
      <c r="F66" s="410"/>
      <c r="G66" s="410"/>
      <c r="H66" s="410"/>
      <c r="I66" s="410"/>
      <c r="J66" s="410"/>
      <c r="K66" s="285"/>
    </row>
    <row r="67" spans="2:11" ht="15" customHeight="1">
      <c r="B67" s="284"/>
      <c r="C67" s="289"/>
      <c r="D67" s="410" t="s">
        <v>775</v>
      </c>
      <c r="E67" s="410"/>
      <c r="F67" s="410"/>
      <c r="G67" s="410"/>
      <c r="H67" s="410"/>
      <c r="I67" s="410"/>
      <c r="J67" s="410"/>
      <c r="K67" s="285"/>
    </row>
    <row r="68" spans="2:11" ht="15" customHeight="1">
      <c r="B68" s="284"/>
      <c r="C68" s="289"/>
      <c r="D68" s="410" t="s">
        <v>776</v>
      </c>
      <c r="E68" s="410"/>
      <c r="F68" s="410"/>
      <c r="G68" s="410"/>
      <c r="H68" s="410"/>
      <c r="I68" s="410"/>
      <c r="J68" s="410"/>
      <c r="K68" s="285"/>
    </row>
    <row r="69" spans="2:11" ht="12.75" customHeight="1">
      <c r="B69" s="293"/>
      <c r="C69" s="294"/>
      <c r="D69" s="294"/>
      <c r="E69" s="294"/>
      <c r="F69" s="294"/>
      <c r="G69" s="294"/>
      <c r="H69" s="294"/>
      <c r="I69" s="294"/>
      <c r="J69" s="294"/>
      <c r="K69" s="295"/>
    </row>
    <row r="70" spans="2:11" ht="18.75" customHeight="1">
      <c r="B70" s="296"/>
      <c r="C70" s="296"/>
      <c r="D70" s="296"/>
      <c r="E70" s="296"/>
      <c r="F70" s="296"/>
      <c r="G70" s="296"/>
      <c r="H70" s="296"/>
      <c r="I70" s="296"/>
      <c r="J70" s="296"/>
      <c r="K70" s="297"/>
    </row>
    <row r="71" spans="2:11" ht="18.75" customHeight="1">
      <c r="B71" s="297"/>
      <c r="C71" s="297"/>
      <c r="D71" s="297"/>
      <c r="E71" s="297"/>
      <c r="F71" s="297"/>
      <c r="G71" s="297"/>
      <c r="H71" s="297"/>
      <c r="I71" s="297"/>
      <c r="J71" s="297"/>
      <c r="K71" s="297"/>
    </row>
    <row r="72" spans="2:11" ht="7.5" customHeight="1">
      <c r="B72" s="298"/>
      <c r="C72" s="299"/>
      <c r="D72" s="299"/>
      <c r="E72" s="299"/>
      <c r="F72" s="299"/>
      <c r="G72" s="299"/>
      <c r="H72" s="299"/>
      <c r="I72" s="299"/>
      <c r="J72" s="299"/>
      <c r="K72" s="300"/>
    </row>
    <row r="73" spans="2:11" ht="45" customHeight="1">
      <c r="B73" s="301"/>
      <c r="C73" s="415" t="s">
        <v>116</v>
      </c>
      <c r="D73" s="415"/>
      <c r="E73" s="415"/>
      <c r="F73" s="415"/>
      <c r="G73" s="415"/>
      <c r="H73" s="415"/>
      <c r="I73" s="415"/>
      <c r="J73" s="415"/>
      <c r="K73" s="302"/>
    </row>
    <row r="74" spans="2:11" ht="17.25" customHeight="1">
      <c r="B74" s="301"/>
      <c r="C74" s="303" t="s">
        <v>777</v>
      </c>
      <c r="D74" s="303"/>
      <c r="E74" s="303"/>
      <c r="F74" s="303" t="s">
        <v>778</v>
      </c>
      <c r="G74" s="304"/>
      <c r="H74" s="303" t="s">
        <v>140</v>
      </c>
      <c r="I74" s="303" t="s">
        <v>60</v>
      </c>
      <c r="J74" s="303" t="s">
        <v>779</v>
      </c>
      <c r="K74" s="302"/>
    </row>
    <row r="75" spans="2:11" ht="17.25" customHeight="1">
      <c r="B75" s="301"/>
      <c r="C75" s="305" t="s">
        <v>780</v>
      </c>
      <c r="D75" s="305"/>
      <c r="E75" s="305"/>
      <c r="F75" s="306" t="s">
        <v>781</v>
      </c>
      <c r="G75" s="307"/>
      <c r="H75" s="305"/>
      <c r="I75" s="305"/>
      <c r="J75" s="305" t="s">
        <v>782</v>
      </c>
      <c r="K75" s="302"/>
    </row>
    <row r="76" spans="2:11" ht="5.25" customHeight="1">
      <c r="B76" s="301"/>
      <c r="C76" s="308"/>
      <c r="D76" s="308"/>
      <c r="E76" s="308"/>
      <c r="F76" s="308"/>
      <c r="G76" s="309"/>
      <c r="H76" s="308"/>
      <c r="I76" s="308"/>
      <c r="J76" s="308"/>
      <c r="K76" s="302"/>
    </row>
    <row r="77" spans="2:11" ht="15" customHeight="1">
      <c r="B77" s="301"/>
      <c r="C77" s="291" t="s">
        <v>56</v>
      </c>
      <c r="D77" s="308"/>
      <c r="E77" s="308"/>
      <c r="F77" s="310" t="s">
        <v>783</v>
      </c>
      <c r="G77" s="309"/>
      <c r="H77" s="291" t="s">
        <v>784</v>
      </c>
      <c r="I77" s="291" t="s">
        <v>785</v>
      </c>
      <c r="J77" s="291">
        <v>20</v>
      </c>
      <c r="K77" s="302"/>
    </row>
    <row r="78" spans="2:11" ht="15" customHeight="1">
      <c r="B78" s="301"/>
      <c r="C78" s="291" t="s">
        <v>786</v>
      </c>
      <c r="D78" s="291"/>
      <c r="E78" s="291"/>
      <c r="F78" s="310" t="s">
        <v>783</v>
      </c>
      <c r="G78" s="309"/>
      <c r="H78" s="291" t="s">
        <v>787</v>
      </c>
      <c r="I78" s="291" t="s">
        <v>785</v>
      </c>
      <c r="J78" s="291">
        <v>120</v>
      </c>
      <c r="K78" s="302"/>
    </row>
    <row r="79" spans="2:11" ht="15" customHeight="1">
      <c r="B79" s="311"/>
      <c r="C79" s="291" t="s">
        <v>788</v>
      </c>
      <c r="D79" s="291"/>
      <c r="E79" s="291"/>
      <c r="F79" s="310" t="s">
        <v>789</v>
      </c>
      <c r="G79" s="309"/>
      <c r="H79" s="291" t="s">
        <v>790</v>
      </c>
      <c r="I79" s="291" t="s">
        <v>785</v>
      </c>
      <c r="J79" s="291">
        <v>50</v>
      </c>
      <c r="K79" s="302"/>
    </row>
    <row r="80" spans="2:11" ht="15" customHeight="1">
      <c r="B80" s="311"/>
      <c r="C80" s="291" t="s">
        <v>791</v>
      </c>
      <c r="D80" s="291"/>
      <c r="E80" s="291"/>
      <c r="F80" s="310" t="s">
        <v>783</v>
      </c>
      <c r="G80" s="309"/>
      <c r="H80" s="291" t="s">
        <v>792</v>
      </c>
      <c r="I80" s="291" t="s">
        <v>793</v>
      </c>
      <c r="J80" s="291"/>
      <c r="K80" s="302"/>
    </row>
    <row r="81" spans="2:11" ht="15" customHeight="1">
      <c r="B81" s="311"/>
      <c r="C81" s="312" t="s">
        <v>794</v>
      </c>
      <c r="D81" s="312"/>
      <c r="E81" s="312"/>
      <c r="F81" s="313" t="s">
        <v>789</v>
      </c>
      <c r="G81" s="312"/>
      <c r="H81" s="312" t="s">
        <v>795</v>
      </c>
      <c r="I81" s="312" t="s">
        <v>785</v>
      </c>
      <c r="J81" s="312">
        <v>15</v>
      </c>
      <c r="K81" s="302"/>
    </row>
    <row r="82" spans="2:11" ht="15" customHeight="1">
      <c r="B82" s="311"/>
      <c r="C82" s="312" t="s">
        <v>796</v>
      </c>
      <c r="D82" s="312"/>
      <c r="E82" s="312"/>
      <c r="F82" s="313" t="s">
        <v>789</v>
      </c>
      <c r="G82" s="312"/>
      <c r="H82" s="312" t="s">
        <v>797</v>
      </c>
      <c r="I82" s="312" t="s">
        <v>785</v>
      </c>
      <c r="J82" s="312">
        <v>15</v>
      </c>
      <c r="K82" s="302"/>
    </row>
    <row r="83" spans="2:11" ht="15" customHeight="1">
      <c r="B83" s="311"/>
      <c r="C83" s="312" t="s">
        <v>798</v>
      </c>
      <c r="D83" s="312"/>
      <c r="E83" s="312"/>
      <c r="F83" s="313" t="s">
        <v>789</v>
      </c>
      <c r="G83" s="312"/>
      <c r="H83" s="312" t="s">
        <v>799</v>
      </c>
      <c r="I83" s="312" t="s">
        <v>785</v>
      </c>
      <c r="J83" s="312">
        <v>20</v>
      </c>
      <c r="K83" s="302"/>
    </row>
    <row r="84" spans="2:11" ht="15" customHeight="1">
      <c r="B84" s="311"/>
      <c r="C84" s="312" t="s">
        <v>800</v>
      </c>
      <c r="D84" s="312"/>
      <c r="E84" s="312"/>
      <c r="F84" s="313" t="s">
        <v>789</v>
      </c>
      <c r="G84" s="312"/>
      <c r="H84" s="312" t="s">
        <v>801</v>
      </c>
      <c r="I84" s="312" t="s">
        <v>785</v>
      </c>
      <c r="J84" s="312">
        <v>20</v>
      </c>
      <c r="K84" s="302"/>
    </row>
    <row r="85" spans="2:11" ht="15" customHeight="1">
      <c r="B85" s="311"/>
      <c r="C85" s="291" t="s">
        <v>802</v>
      </c>
      <c r="D85" s="291"/>
      <c r="E85" s="291"/>
      <c r="F85" s="310" t="s">
        <v>789</v>
      </c>
      <c r="G85" s="309"/>
      <c r="H85" s="291" t="s">
        <v>803</v>
      </c>
      <c r="I85" s="291" t="s">
        <v>785</v>
      </c>
      <c r="J85" s="291">
        <v>50</v>
      </c>
      <c r="K85" s="302"/>
    </row>
    <row r="86" spans="2:11" ht="15" customHeight="1">
      <c r="B86" s="311"/>
      <c r="C86" s="291" t="s">
        <v>804</v>
      </c>
      <c r="D86" s="291"/>
      <c r="E86" s="291"/>
      <c r="F86" s="310" t="s">
        <v>789</v>
      </c>
      <c r="G86" s="309"/>
      <c r="H86" s="291" t="s">
        <v>805</v>
      </c>
      <c r="I86" s="291" t="s">
        <v>785</v>
      </c>
      <c r="J86" s="291">
        <v>20</v>
      </c>
      <c r="K86" s="302"/>
    </row>
    <row r="87" spans="2:11" ht="15" customHeight="1">
      <c r="B87" s="311"/>
      <c r="C87" s="291" t="s">
        <v>806</v>
      </c>
      <c r="D87" s="291"/>
      <c r="E87" s="291"/>
      <c r="F87" s="310" t="s">
        <v>789</v>
      </c>
      <c r="G87" s="309"/>
      <c r="H87" s="291" t="s">
        <v>807</v>
      </c>
      <c r="I87" s="291" t="s">
        <v>785</v>
      </c>
      <c r="J87" s="291">
        <v>20</v>
      </c>
      <c r="K87" s="302"/>
    </row>
    <row r="88" spans="2:11" ht="15" customHeight="1">
      <c r="B88" s="311"/>
      <c r="C88" s="291" t="s">
        <v>808</v>
      </c>
      <c r="D88" s="291"/>
      <c r="E88" s="291"/>
      <c r="F88" s="310" t="s">
        <v>789</v>
      </c>
      <c r="G88" s="309"/>
      <c r="H88" s="291" t="s">
        <v>809</v>
      </c>
      <c r="I88" s="291" t="s">
        <v>785</v>
      </c>
      <c r="J88" s="291">
        <v>50</v>
      </c>
      <c r="K88" s="302"/>
    </row>
    <row r="89" spans="2:11" ht="15" customHeight="1">
      <c r="B89" s="311"/>
      <c r="C89" s="291" t="s">
        <v>810</v>
      </c>
      <c r="D89" s="291"/>
      <c r="E89" s="291"/>
      <c r="F89" s="310" t="s">
        <v>789</v>
      </c>
      <c r="G89" s="309"/>
      <c r="H89" s="291" t="s">
        <v>810</v>
      </c>
      <c r="I89" s="291" t="s">
        <v>785</v>
      </c>
      <c r="J89" s="291">
        <v>50</v>
      </c>
      <c r="K89" s="302"/>
    </row>
    <row r="90" spans="2:11" ht="15" customHeight="1">
      <c r="B90" s="311"/>
      <c r="C90" s="291" t="s">
        <v>145</v>
      </c>
      <c r="D90" s="291"/>
      <c r="E90" s="291"/>
      <c r="F90" s="310" t="s">
        <v>789</v>
      </c>
      <c r="G90" s="309"/>
      <c r="H90" s="291" t="s">
        <v>811</v>
      </c>
      <c r="I90" s="291" t="s">
        <v>785</v>
      </c>
      <c r="J90" s="291">
        <v>255</v>
      </c>
      <c r="K90" s="302"/>
    </row>
    <row r="91" spans="2:11" ht="15" customHeight="1">
      <c r="B91" s="311"/>
      <c r="C91" s="291" t="s">
        <v>812</v>
      </c>
      <c r="D91" s="291"/>
      <c r="E91" s="291"/>
      <c r="F91" s="310" t="s">
        <v>783</v>
      </c>
      <c r="G91" s="309"/>
      <c r="H91" s="291" t="s">
        <v>813</v>
      </c>
      <c r="I91" s="291" t="s">
        <v>814</v>
      </c>
      <c r="J91" s="291"/>
      <c r="K91" s="302"/>
    </row>
    <row r="92" spans="2:11" ht="15" customHeight="1">
      <c r="B92" s="311"/>
      <c r="C92" s="291" t="s">
        <v>815</v>
      </c>
      <c r="D92" s="291"/>
      <c r="E92" s="291"/>
      <c r="F92" s="310" t="s">
        <v>783</v>
      </c>
      <c r="G92" s="309"/>
      <c r="H92" s="291" t="s">
        <v>816</v>
      </c>
      <c r="I92" s="291" t="s">
        <v>817</v>
      </c>
      <c r="J92" s="291"/>
      <c r="K92" s="302"/>
    </row>
    <row r="93" spans="2:11" ht="15" customHeight="1">
      <c r="B93" s="311"/>
      <c r="C93" s="291" t="s">
        <v>818</v>
      </c>
      <c r="D93" s="291"/>
      <c r="E93" s="291"/>
      <c r="F93" s="310" t="s">
        <v>783</v>
      </c>
      <c r="G93" s="309"/>
      <c r="H93" s="291" t="s">
        <v>818</v>
      </c>
      <c r="I93" s="291" t="s">
        <v>817</v>
      </c>
      <c r="J93" s="291"/>
      <c r="K93" s="302"/>
    </row>
    <row r="94" spans="2:11" ht="15" customHeight="1">
      <c r="B94" s="311"/>
      <c r="C94" s="291" t="s">
        <v>41</v>
      </c>
      <c r="D94" s="291"/>
      <c r="E94" s="291"/>
      <c r="F94" s="310" t="s">
        <v>783</v>
      </c>
      <c r="G94" s="309"/>
      <c r="H94" s="291" t="s">
        <v>819</v>
      </c>
      <c r="I94" s="291" t="s">
        <v>817</v>
      </c>
      <c r="J94" s="291"/>
      <c r="K94" s="302"/>
    </row>
    <row r="95" spans="2:11" ht="15" customHeight="1">
      <c r="B95" s="311"/>
      <c r="C95" s="291" t="s">
        <v>51</v>
      </c>
      <c r="D95" s="291"/>
      <c r="E95" s="291"/>
      <c r="F95" s="310" t="s">
        <v>783</v>
      </c>
      <c r="G95" s="309"/>
      <c r="H95" s="291" t="s">
        <v>820</v>
      </c>
      <c r="I95" s="291" t="s">
        <v>817</v>
      </c>
      <c r="J95" s="291"/>
      <c r="K95" s="302"/>
    </row>
    <row r="96" spans="2:11" ht="15" customHeight="1">
      <c r="B96" s="314"/>
      <c r="C96" s="315"/>
      <c r="D96" s="315"/>
      <c r="E96" s="315"/>
      <c r="F96" s="315"/>
      <c r="G96" s="315"/>
      <c r="H96" s="315"/>
      <c r="I96" s="315"/>
      <c r="J96" s="315"/>
      <c r="K96" s="316"/>
    </row>
    <row r="97" spans="2:11" ht="18.75" customHeight="1">
      <c r="B97" s="317"/>
      <c r="C97" s="318"/>
      <c r="D97" s="318"/>
      <c r="E97" s="318"/>
      <c r="F97" s="318"/>
      <c r="G97" s="318"/>
      <c r="H97" s="318"/>
      <c r="I97" s="318"/>
      <c r="J97" s="318"/>
      <c r="K97" s="317"/>
    </row>
    <row r="98" spans="2:11" ht="18.75" customHeight="1">
      <c r="B98" s="297"/>
      <c r="C98" s="297"/>
      <c r="D98" s="297"/>
      <c r="E98" s="297"/>
      <c r="F98" s="297"/>
      <c r="G98" s="297"/>
      <c r="H98" s="297"/>
      <c r="I98" s="297"/>
      <c r="J98" s="297"/>
      <c r="K98" s="297"/>
    </row>
    <row r="99" spans="2:11" ht="7.5" customHeight="1">
      <c r="B99" s="298"/>
      <c r="C99" s="299"/>
      <c r="D99" s="299"/>
      <c r="E99" s="299"/>
      <c r="F99" s="299"/>
      <c r="G99" s="299"/>
      <c r="H99" s="299"/>
      <c r="I99" s="299"/>
      <c r="J99" s="299"/>
      <c r="K99" s="300"/>
    </row>
    <row r="100" spans="2:11" ht="45" customHeight="1">
      <c r="B100" s="301"/>
      <c r="C100" s="415" t="s">
        <v>821</v>
      </c>
      <c r="D100" s="415"/>
      <c r="E100" s="415"/>
      <c r="F100" s="415"/>
      <c r="G100" s="415"/>
      <c r="H100" s="415"/>
      <c r="I100" s="415"/>
      <c r="J100" s="415"/>
      <c r="K100" s="302"/>
    </row>
    <row r="101" spans="2:11" ht="17.25" customHeight="1">
      <c r="B101" s="301"/>
      <c r="C101" s="303" t="s">
        <v>777</v>
      </c>
      <c r="D101" s="303"/>
      <c r="E101" s="303"/>
      <c r="F101" s="303" t="s">
        <v>778</v>
      </c>
      <c r="G101" s="304"/>
      <c r="H101" s="303" t="s">
        <v>140</v>
      </c>
      <c r="I101" s="303" t="s">
        <v>60</v>
      </c>
      <c r="J101" s="303" t="s">
        <v>779</v>
      </c>
      <c r="K101" s="302"/>
    </row>
    <row r="102" spans="2:11" ht="17.25" customHeight="1">
      <c r="B102" s="301"/>
      <c r="C102" s="305" t="s">
        <v>780</v>
      </c>
      <c r="D102" s="305"/>
      <c r="E102" s="305"/>
      <c r="F102" s="306" t="s">
        <v>781</v>
      </c>
      <c r="G102" s="307"/>
      <c r="H102" s="305"/>
      <c r="I102" s="305"/>
      <c r="J102" s="305" t="s">
        <v>782</v>
      </c>
      <c r="K102" s="302"/>
    </row>
    <row r="103" spans="2:11" ht="5.25" customHeight="1">
      <c r="B103" s="301"/>
      <c r="C103" s="303"/>
      <c r="D103" s="303"/>
      <c r="E103" s="303"/>
      <c r="F103" s="303"/>
      <c r="G103" s="319"/>
      <c r="H103" s="303"/>
      <c r="I103" s="303"/>
      <c r="J103" s="303"/>
      <c r="K103" s="302"/>
    </row>
    <row r="104" spans="2:11" ht="15" customHeight="1">
      <c r="B104" s="301"/>
      <c r="C104" s="291" t="s">
        <v>56</v>
      </c>
      <c r="D104" s="308"/>
      <c r="E104" s="308"/>
      <c r="F104" s="310" t="s">
        <v>783</v>
      </c>
      <c r="G104" s="319"/>
      <c r="H104" s="291" t="s">
        <v>822</v>
      </c>
      <c r="I104" s="291" t="s">
        <v>785</v>
      </c>
      <c r="J104" s="291">
        <v>20</v>
      </c>
      <c r="K104" s="302"/>
    </row>
    <row r="105" spans="2:11" ht="15" customHeight="1">
      <c r="B105" s="301"/>
      <c r="C105" s="291" t="s">
        <v>786</v>
      </c>
      <c r="D105" s="291"/>
      <c r="E105" s="291"/>
      <c r="F105" s="310" t="s">
        <v>783</v>
      </c>
      <c r="G105" s="291"/>
      <c r="H105" s="291" t="s">
        <v>822</v>
      </c>
      <c r="I105" s="291" t="s">
        <v>785</v>
      </c>
      <c r="J105" s="291">
        <v>120</v>
      </c>
      <c r="K105" s="302"/>
    </row>
    <row r="106" spans="2:11" ht="15" customHeight="1">
      <c r="B106" s="311"/>
      <c r="C106" s="291" t="s">
        <v>788</v>
      </c>
      <c r="D106" s="291"/>
      <c r="E106" s="291"/>
      <c r="F106" s="310" t="s">
        <v>789</v>
      </c>
      <c r="G106" s="291"/>
      <c r="H106" s="291" t="s">
        <v>822</v>
      </c>
      <c r="I106" s="291" t="s">
        <v>785</v>
      </c>
      <c r="J106" s="291">
        <v>50</v>
      </c>
      <c r="K106" s="302"/>
    </row>
    <row r="107" spans="2:11" ht="15" customHeight="1">
      <c r="B107" s="311"/>
      <c r="C107" s="291" t="s">
        <v>791</v>
      </c>
      <c r="D107" s="291"/>
      <c r="E107" s="291"/>
      <c r="F107" s="310" t="s">
        <v>783</v>
      </c>
      <c r="G107" s="291"/>
      <c r="H107" s="291" t="s">
        <v>822</v>
      </c>
      <c r="I107" s="291" t="s">
        <v>793</v>
      </c>
      <c r="J107" s="291"/>
      <c r="K107" s="302"/>
    </row>
    <row r="108" spans="2:11" ht="15" customHeight="1">
      <c r="B108" s="311"/>
      <c r="C108" s="291" t="s">
        <v>802</v>
      </c>
      <c r="D108" s="291"/>
      <c r="E108" s="291"/>
      <c r="F108" s="310" t="s">
        <v>789</v>
      </c>
      <c r="G108" s="291"/>
      <c r="H108" s="291" t="s">
        <v>822</v>
      </c>
      <c r="I108" s="291" t="s">
        <v>785</v>
      </c>
      <c r="J108" s="291">
        <v>50</v>
      </c>
      <c r="K108" s="302"/>
    </row>
    <row r="109" spans="2:11" ht="15" customHeight="1">
      <c r="B109" s="311"/>
      <c r="C109" s="291" t="s">
        <v>810</v>
      </c>
      <c r="D109" s="291"/>
      <c r="E109" s="291"/>
      <c r="F109" s="310" t="s">
        <v>789</v>
      </c>
      <c r="G109" s="291"/>
      <c r="H109" s="291" t="s">
        <v>822</v>
      </c>
      <c r="I109" s="291" t="s">
        <v>785</v>
      </c>
      <c r="J109" s="291">
        <v>50</v>
      </c>
      <c r="K109" s="302"/>
    </row>
    <row r="110" spans="2:11" ht="15" customHeight="1">
      <c r="B110" s="311"/>
      <c r="C110" s="291" t="s">
        <v>808</v>
      </c>
      <c r="D110" s="291"/>
      <c r="E110" s="291"/>
      <c r="F110" s="310" t="s">
        <v>789</v>
      </c>
      <c r="G110" s="291"/>
      <c r="H110" s="291" t="s">
        <v>822</v>
      </c>
      <c r="I110" s="291" t="s">
        <v>785</v>
      </c>
      <c r="J110" s="291">
        <v>50</v>
      </c>
      <c r="K110" s="302"/>
    </row>
    <row r="111" spans="2:11" ht="15" customHeight="1">
      <c r="B111" s="311"/>
      <c r="C111" s="291" t="s">
        <v>56</v>
      </c>
      <c r="D111" s="291"/>
      <c r="E111" s="291"/>
      <c r="F111" s="310" t="s">
        <v>783</v>
      </c>
      <c r="G111" s="291"/>
      <c r="H111" s="291" t="s">
        <v>823</v>
      </c>
      <c r="I111" s="291" t="s">
        <v>785</v>
      </c>
      <c r="J111" s="291">
        <v>20</v>
      </c>
      <c r="K111" s="302"/>
    </row>
    <row r="112" spans="2:11" ht="15" customHeight="1">
      <c r="B112" s="311"/>
      <c r="C112" s="291" t="s">
        <v>824</v>
      </c>
      <c r="D112" s="291"/>
      <c r="E112" s="291"/>
      <c r="F112" s="310" t="s">
        <v>783</v>
      </c>
      <c r="G112" s="291"/>
      <c r="H112" s="291" t="s">
        <v>825</v>
      </c>
      <c r="I112" s="291" t="s">
        <v>785</v>
      </c>
      <c r="J112" s="291">
        <v>120</v>
      </c>
      <c r="K112" s="302"/>
    </row>
    <row r="113" spans="2:11" ht="15" customHeight="1">
      <c r="B113" s="311"/>
      <c r="C113" s="291" t="s">
        <v>41</v>
      </c>
      <c r="D113" s="291"/>
      <c r="E113" s="291"/>
      <c r="F113" s="310" t="s">
        <v>783</v>
      </c>
      <c r="G113" s="291"/>
      <c r="H113" s="291" t="s">
        <v>826</v>
      </c>
      <c r="I113" s="291" t="s">
        <v>817</v>
      </c>
      <c r="J113" s="291"/>
      <c r="K113" s="302"/>
    </row>
    <row r="114" spans="2:11" ht="15" customHeight="1">
      <c r="B114" s="311"/>
      <c r="C114" s="291" t="s">
        <v>51</v>
      </c>
      <c r="D114" s="291"/>
      <c r="E114" s="291"/>
      <c r="F114" s="310" t="s">
        <v>783</v>
      </c>
      <c r="G114" s="291"/>
      <c r="H114" s="291" t="s">
        <v>827</v>
      </c>
      <c r="I114" s="291" t="s">
        <v>817</v>
      </c>
      <c r="J114" s="291"/>
      <c r="K114" s="302"/>
    </row>
    <row r="115" spans="2:11" ht="15" customHeight="1">
      <c r="B115" s="311"/>
      <c r="C115" s="291" t="s">
        <v>60</v>
      </c>
      <c r="D115" s="291"/>
      <c r="E115" s="291"/>
      <c r="F115" s="310" t="s">
        <v>783</v>
      </c>
      <c r="G115" s="291"/>
      <c r="H115" s="291" t="s">
        <v>828</v>
      </c>
      <c r="I115" s="291" t="s">
        <v>829</v>
      </c>
      <c r="J115" s="291"/>
      <c r="K115" s="302"/>
    </row>
    <row r="116" spans="2:11" ht="15" customHeight="1">
      <c r="B116" s="314"/>
      <c r="C116" s="320"/>
      <c r="D116" s="320"/>
      <c r="E116" s="320"/>
      <c r="F116" s="320"/>
      <c r="G116" s="320"/>
      <c r="H116" s="320"/>
      <c r="I116" s="320"/>
      <c r="J116" s="320"/>
      <c r="K116" s="316"/>
    </row>
    <row r="117" spans="2:11" ht="18.75" customHeight="1">
      <c r="B117" s="321"/>
      <c r="C117" s="287"/>
      <c r="D117" s="287"/>
      <c r="E117" s="287"/>
      <c r="F117" s="322"/>
      <c r="G117" s="287"/>
      <c r="H117" s="287"/>
      <c r="I117" s="287"/>
      <c r="J117" s="287"/>
      <c r="K117" s="321"/>
    </row>
    <row r="118" spans="2:11" ht="18.75" customHeight="1">
      <c r="B118" s="297"/>
      <c r="C118" s="297"/>
      <c r="D118" s="297"/>
      <c r="E118" s="297"/>
      <c r="F118" s="297"/>
      <c r="G118" s="297"/>
      <c r="H118" s="297"/>
      <c r="I118" s="297"/>
      <c r="J118" s="297"/>
      <c r="K118" s="297"/>
    </row>
    <row r="119" spans="2:11" ht="7.5" customHeight="1">
      <c r="B119" s="323"/>
      <c r="C119" s="324"/>
      <c r="D119" s="324"/>
      <c r="E119" s="324"/>
      <c r="F119" s="324"/>
      <c r="G119" s="324"/>
      <c r="H119" s="324"/>
      <c r="I119" s="324"/>
      <c r="J119" s="324"/>
      <c r="K119" s="325"/>
    </row>
    <row r="120" spans="2:11" ht="45" customHeight="1">
      <c r="B120" s="326"/>
      <c r="C120" s="411" t="s">
        <v>830</v>
      </c>
      <c r="D120" s="411"/>
      <c r="E120" s="411"/>
      <c r="F120" s="411"/>
      <c r="G120" s="411"/>
      <c r="H120" s="411"/>
      <c r="I120" s="411"/>
      <c r="J120" s="411"/>
      <c r="K120" s="327"/>
    </row>
    <row r="121" spans="2:11" ht="17.25" customHeight="1">
      <c r="B121" s="328"/>
      <c r="C121" s="303" t="s">
        <v>777</v>
      </c>
      <c r="D121" s="303"/>
      <c r="E121" s="303"/>
      <c r="F121" s="303" t="s">
        <v>778</v>
      </c>
      <c r="G121" s="304"/>
      <c r="H121" s="303" t="s">
        <v>140</v>
      </c>
      <c r="I121" s="303" t="s">
        <v>60</v>
      </c>
      <c r="J121" s="303" t="s">
        <v>779</v>
      </c>
      <c r="K121" s="329"/>
    </row>
    <row r="122" spans="2:11" ht="17.25" customHeight="1">
      <c r="B122" s="328"/>
      <c r="C122" s="305" t="s">
        <v>780</v>
      </c>
      <c r="D122" s="305"/>
      <c r="E122" s="305"/>
      <c r="F122" s="306" t="s">
        <v>781</v>
      </c>
      <c r="G122" s="307"/>
      <c r="H122" s="305"/>
      <c r="I122" s="305"/>
      <c r="J122" s="305" t="s">
        <v>782</v>
      </c>
      <c r="K122" s="329"/>
    </row>
    <row r="123" spans="2:11" ht="5.25" customHeight="1">
      <c r="B123" s="330"/>
      <c r="C123" s="308"/>
      <c r="D123" s="308"/>
      <c r="E123" s="308"/>
      <c r="F123" s="308"/>
      <c r="G123" s="291"/>
      <c r="H123" s="308"/>
      <c r="I123" s="308"/>
      <c r="J123" s="308"/>
      <c r="K123" s="331"/>
    </row>
    <row r="124" spans="2:11" ht="15" customHeight="1">
      <c r="B124" s="330"/>
      <c r="C124" s="291" t="s">
        <v>786</v>
      </c>
      <c r="D124" s="308"/>
      <c r="E124" s="308"/>
      <c r="F124" s="310" t="s">
        <v>783</v>
      </c>
      <c r="G124" s="291"/>
      <c r="H124" s="291" t="s">
        <v>822</v>
      </c>
      <c r="I124" s="291" t="s">
        <v>785</v>
      </c>
      <c r="J124" s="291">
        <v>120</v>
      </c>
      <c r="K124" s="332"/>
    </row>
    <row r="125" spans="2:11" ht="15" customHeight="1">
      <c r="B125" s="330"/>
      <c r="C125" s="291" t="s">
        <v>831</v>
      </c>
      <c r="D125" s="291"/>
      <c r="E125" s="291"/>
      <c r="F125" s="310" t="s">
        <v>783</v>
      </c>
      <c r="G125" s="291"/>
      <c r="H125" s="291" t="s">
        <v>832</v>
      </c>
      <c r="I125" s="291" t="s">
        <v>785</v>
      </c>
      <c r="J125" s="291" t="s">
        <v>833</v>
      </c>
      <c r="K125" s="332"/>
    </row>
    <row r="126" spans="2:11" ht="15" customHeight="1">
      <c r="B126" s="330"/>
      <c r="C126" s="291" t="s">
        <v>86</v>
      </c>
      <c r="D126" s="291"/>
      <c r="E126" s="291"/>
      <c r="F126" s="310" t="s">
        <v>783</v>
      </c>
      <c r="G126" s="291"/>
      <c r="H126" s="291" t="s">
        <v>834</v>
      </c>
      <c r="I126" s="291" t="s">
        <v>785</v>
      </c>
      <c r="J126" s="291" t="s">
        <v>833</v>
      </c>
      <c r="K126" s="332"/>
    </row>
    <row r="127" spans="2:11" ht="15" customHeight="1">
      <c r="B127" s="330"/>
      <c r="C127" s="291" t="s">
        <v>794</v>
      </c>
      <c r="D127" s="291"/>
      <c r="E127" s="291"/>
      <c r="F127" s="310" t="s">
        <v>789</v>
      </c>
      <c r="G127" s="291"/>
      <c r="H127" s="291" t="s">
        <v>795</v>
      </c>
      <c r="I127" s="291" t="s">
        <v>785</v>
      </c>
      <c r="J127" s="291">
        <v>15</v>
      </c>
      <c r="K127" s="332"/>
    </row>
    <row r="128" spans="2:11" ht="15" customHeight="1">
      <c r="B128" s="330"/>
      <c r="C128" s="312" t="s">
        <v>796</v>
      </c>
      <c r="D128" s="312"/>
      <c r="E128" s="312"/>
      <c r="F128" s="313" t="s">
        <v>789</v>
      </c>
      <c r="G128" s="312"/>
      <c r="H128" s="312" t="s">
        <v>797</v>
      </c>
      <c r="I128" s="312" t="s">
        <v>785</v>
      </c>
      <c r="J128" s="312">
        <v>15</v>
      </c>
      <c r="K128" s="332"/>
    </row>
    <row r="129" spans="2:11" ht="15" customHeight="1">
      <c r="B129" s="330"/>
      <c r="C129" s="312" t="s">
        <v>798</v>
      </c>
      <c r="D129" s="312"/>
      <c r="E129" s="312"/>
      <c r="F129" s="313" t="s">
        <v>789</v>
      </c>
      <c r="G129" s="312"/>
      <c r="H129" s="312" t="s">
        <v>799</v>
      </c>
      <c r="I129" s="312" t="s">
        <v>785</v>
      </c>
      <c r="J129" s="312">
        <v>20</v>
      </c>
      <c r="K129" s="332"/>
    </row>
    <row r="130" spans="2:11" ht="15" customHeight="1">
      <c r="B130" s="330"/>
      <c r="C130" s="312" t="s">
        <v>800</v>
      </c>
      <c r="D130" s="312"/>
      <c r="E130" s="312"/>
      <c r="F130" s="313" t="s">
        <v>789</v>
      </c>
      <c r="G130" s="312"/>
      <c r="H130" s="312" t="s">
        <v>801</v>
      </c>
      <c r="I130" s="312" t="s">
        <v>785</v>
      </c>
      <c r="J130" s="312">
        <v>20</v>
      </c>
      <c r="K130" s="332"/>
    </row>
    <row r="131" spans="2:11" ht="15" customHeight="1">
      <c r="B131" s="330"/>
      <c r="C131" s="291" t="s">
        <v>788</v>
      </c>
      <c r="D131" s="291"/>
      <c r="E131" s="291"/>
      <c r="F131" s="310" t="s">
        <v>789</v>
      </c>
      <c r="G131" s="291"/>
      <c r="H131" s="291" t="s">
        <v>822</v>
      </c>
      <c r="I131" s="291" t="s">
        <v>785</v>
      </c>
      <c r="J131" s="291">
        <v>50</v>
      </c>
      <c r="K131" s="332"/>
    </row>
    <row r="132" spans="2:11" ht="15" customHeight="1">
      <c r="B132" s="330"/>
      <c r="C132" s="291" t="s">
        <v>802</v>
      </c>
      <c r="D132" s="291"/>
      <c r="E132" s="291"/>
      <c r="F132" s="310" t="s">
        <v>789</v>
      </c>
      <c r="G132" s="291"/>
      <c r="H132" s="291" t="s">
        <v>822</v>
      </c>
      <c r="I132" s="291" t="s">
        <v>785</v>
      </c>
      <c r="J132" s="291">
        <v>50</v>
      </c>
      <c r="K132" s="332"/>
    </row>
    <row r="133" spans="2:11" ht="15" customHeight="1">
      <c r="B133" s="330"/>
      <c r="C133" s="291" t="s">
        <v>808</v>
      </c>
      <c r="D133" s="291"/>
      <c r="E133" s="291"/>
      <c r="F133" s="310" t="s">
        <v>789</v>
      </c>
      <c r="G133" s="291"/>
      <c r="H133" s="291" t="s">
        <v>822</v>
      </c>
      <c r="I133" s="291" t="s">
        <v>785</v>
      </c>
      <c r="J133" s="291">
        <v>50</v>
      </c>
      <c r="K133" s="332"/>
    </row>
    <row r="134" spans="2:11" ht="15" customHeight="1">
      <c r="B134" s="330"/>
      <c r="C134" s="291" t="s">
        <v>810</v>
      </c>
      <c r="D134" s="291"/>
      <c r="E134" s="291"/>
      <c r="F134" s="310" t="s">
        <v>789</v>
      </c>
      <c r="G134" s="291"/>
      <c r="H134" s="291" t="s">
        <v>822</v>
      </c>
      <c r="I134" s="291" t="s">
        <v>785</v>
      </c>
      <c r="J134" s="291">
        <v>50</v>
      </c>
      <c r="K134" s="332"/>
    </row>
    <row r="135" spans="2:11" ht="15" customHeight="1">
      <c r="B135" s="330"/>
      <c r="C135" s="291" t="s">
        <v>145</v>
      </c>
      <c r="D135" s="291"/>
      <c r="E135" s="291"/>
      <c r="F135" s="310" t="s">
        <v>789</v>
      </c>
      <c r="G135" s="291"/>
      <c r="H135" s="291" t="s">
        <v>835</v>
      </c>
      <c r="I135" s="291" t="s">
        <v>785</v>
      </c>
      <c r="J135" s="291">
        <v>255</v>
      </c>
      <c r="K135" s="332"/>
    </row>
    <row r="136" spans="2:11" ht="15" customHeight="1">
      <c r="B136" s="330"/>
      <c r="C136" s="291" t="s">
        <v>812</v>
      </c>
      <c r="D136" s="291"/>
      <c r="E136" s="291"/>
      <c r="F136" s="310" t="s">
        <v>783</v>
      </c>
      <c r="G136" s="291"/>
      <c r="H136" s="291" t="s">
        <v>836</v>
      </c>
      <c r="I136" s="291" t="s">
        <v>814</v>
      </c>
      <c r="J136" s="291"/>
      <c r="K136" s="332"/>
    </row>
    <row r="137" spans="2:11" ht="15" customHeight="1">
      <c r="B137" s="330"/>
      <c r="C137" s="291" t="s">
        <v>815</v>
      </c>
      <c r="D137" s="291"/>
      <c r="E137" s="291"/>
      <c r="F137" s="310" t="s">
        <v>783</v>
      </c>
      <c r="G137" s="291"/>
      <c r="H137" s="291" t="s">
        <v>837</v>
      </c>
      <c r="I137" s="291" t="s">
        <v>817</v>
      </c>
      <c r="J137" s="291"/>
      <c r="K137" s="332"/>
    </row>
    <row r="138" spans="2:11" ht="15" customHeight="1">
      <c r="B138" s="330"/>
      <c r="C138" s="291" t="s">
        <v>818</v>
      </c>
      <c r="D138" s="291"/>
      <c r="E138" s="291"/>
      <c r="F138" s="310" t="s">
        <v>783</v>
      </c>
      <c r="G138" s="291"/>
      <c r="H138" s="291" t="s">
        <v>818</v>
      </c>
      <c r="I138" s="291" t="s">
        <v>817</v>
      </c>
      <c r="J138" s="291"/>
      <c r="K138" s="332"/>
    </row>
    <row r="139" spans="2:11" ht="15" customHeight="1">
      <c r="B139" s="330"/>
      <c r="C139" s="291" t="s">
        <v>41</v>
      </c>
      <c r="D139" s="291"/>
      <c r="E139" s="291"/>
      <c r="F139" s="310" t="s">
        <v>783</v>
      </c>
      <c r="G139" s="291"/>
      <c r="H139" s="291" t="s">
        <v>838</v>
      </c>
      <c r="I139" s="291" t="s">
        <v>817</v>
      </c>
      <c r="J139" s="291"/>
      <c r="K139" s="332"/>
    </row>
    <row r="140" spans="2:11" ht="15" customHeight="1">
      <c r="B140" s="330"/>
      <c r="C140" s="291" t="s">
        <v>839</v>
      </c>
      <c r="D140" s="291"/>
      <c r="E140" s="291"/>
      <c r="F140" s="310" t="s">
        <v>783</v>
      </c>
      <c r="G140" s="291"/>
      <c r="H140" s="291" t="s">
        <v>840</v>
      </c>
      <c r="I140" s="291" t="s">
        <v>817</v>
      </c>
      <c r="J140" s="291"/>
      <c r="K140" s="332"/>
    </row>
    <row r="141" spans="2:11" ht="15" customHeight="1">
      <c r="B141" s="333"/>
      <c r="C141" s="334"/>
      <c r="D141" s="334"/>
      <c r="E141" s="334"/>
      <c r="F141" s="334"/>
      <c r="G141" s="334"/>
      <c r="H141" s="334"/>
      <c r="I141" s="334"/>
      <c r="J141" s="334"/>
      <c r="K141" s="335"/>
    </row>
    <row r="142" spans="2:11" ht="18.75" customHeight="1">
      <c r="B142" s="287"/>
      <c r="C142" s="287"/>
      <c r="D142" s="287"/>
      <c r="E142" s="287"/>
      <c r="F142" s="322"/>
      <c r="G142" s="287"/>
      <c r="H142" s="287"/>
      <c r="I142" s="287"/>
      <c r="J142" s="287"/>
      <c r="K142" s="287"/>
    </row>
    <row r="143" spans="2:11" ht="18.75" customHeight="1">
      <c r="B143" s="297"/>
      <c r="C143" s="297"/>
      <c r="D143" s="297"/>
      <c r="E143" s="297"/>
      <c r="F143" s="297"/>
      <c r="G143" s="297"/>
      <c r="H143" s="297"/>
      <c r="I143" s="297"/>
      <c r="J143" s="297"/>
      <c r="K143" s="297"/>
    </row>
    <row r="144" spans="2:11" ht="7.5" customHeight="1">
      <c r="B144" s="298"/>
      <c r="C144" s="299"/>
      <c r="D144" s="299"/>
      <c r="E144" s="299"/>
      <c r="F144" s="299"/>
      <c r="G144" s="299"/>
      <c r="H144" s="299"/>
      <c r="I144" s="299"/>
      <c r="J144" s="299"/>
      <c r="K144" s="300"/>
    </row>
    <row r="145" spans="2:11" ht="45" customHeight="1">
      <c r="B145" s="301"/>
      <c r="C145" s="415" t="s">
        <v>841</v>
      </c>
      <c r="D145" s="415"/>
      <c r="E145" s="415"/>
      <c r="F145" s="415"/>
      <c r="G145" s="415"/>
      <c r="H145" s="415"/>
      <c r="I145" s="415"/>
      <c r="J145" s="415"/>
      <c r="K145" s="302"/>
    </row>
    <row r="146" spans="2:11" ht="17.25" customHeight="1">
      <c r="B146" s="301"/>
      <c r="C146" s="303" t="s">
        <v>777</v>
      </c>
      <c r="D146" s="303"/>
      <c r="E146" s="303"/>
      <c r="F146" s="303" t="s">
        <v>778</v>
      </c>
      <c r="G146" s="304"/>
      <c r="H146" s="303" t="s">
        <v>140</v>
      </c>
      <c r="I146" s="303" t="s">
        <v>60</v>
      </c>
      <c r="J146" s="303" t="s">
        <v>779</v>
      </c>
      <c r="K146" s="302"/>
    </row>
    <row r="147" spans="2:11" ht="17.25" customHeight="1">
      <c r="B147" s="301"/>
      <c r="C147" s="305" t="s">
        <v>780</v>
      </c>
      <c r="D147" s="305"/>
      <c r="E147" s="305"/>
      <c r="F147" s="306" t="s">
        <v>781</v>
      </c>
      <c r="G147" s="307"/>
      <c r="H147" s="305"/>
      <c r="I147" s="305"/>
      <c r="J147" s="305" t="s">
        <v>782</v>
      </c>
      <c r="K147" s="302"/>
    </row>
    <row r="148" spans="2:11" ht="5.25" customHeight="1">
      <c r="B148" s="311"/>
      <c r="C148" s="308"/>
      <c r="D148" s="308"/>
      <c r="E148" s="308"/>
      <c r="F148" s="308"/>
      <c r="G148" s="309"/>
      <c r="H148" s="308"/>
      <c r="I148" s="308"/>
      <c r="J148" s="308"/>
      <c r="K148" s="332"/>
    </row>
    <row r="149" spans="2:11" ht="15" customHeight="1">
      <c r="B149" s="311"/>
      <c r="C149" s="336" t="s">
        <v>786</v>
      </c>
      <c r="D149" s="291"/>
      <c r="E149" s="291"/>
      <c r="F149" s="337" t="s">
        <v>783</v>
      </c>
      <c r="G149" s="291"/>
      <c r="H149" s="336" t="s">
        <v>822</v>
      </c>
      <c r="I149" s="336" t="s">
        <v>785</v>
      </c>
      <c r="J149" s="336">
        <v>120</v>
      </c>
      <c r="K149" s="332"/>
    </row>
    <row r="150" spans="2:11" ht="15" customHeight="1">
      <c r="B150" s="311"/>
      <c r="C150" s="336" t="s">
        <v>831</v>
      </c>
      <c r="D150" s="291"/>
      <c r="E150" s="291"/>
      <c r="F150" s="337" t="s">
        <v>783</v>
      </c>
      <c r="G150" s="291"/>
      <c r="H150" s="336" t="s">
        <v>842</v>
      </c>
      <c r="I150" s="336" t="s">
        <v>785</v>
      </c>
      <c r="J150" s="336" t="s">
        <v>833</v>
      </c>
      <c r="K150" s="332"/>
    </row>
    <row r="151" spans="2:11" ht="15" customHeight="1">
      <c r="B151" s="311"/>
      <c r="C151" s="336" t="s">
        <v>86</v>
      </c>
      <c r="D151" s="291"/>
      <c r="E151" s="291"/>
      <c r="F151" s="337" t="s">
        <v>783</v>
      </c>
      <c r="G151" s="291"/>
      <c r="H151" s="336" t="s">
        <v>843</v>
      </c>
      <c r="I151" s="336" t="s">
        <v>785</v>
      </c>
      <c r="J151" s="336" t="s">
        <v>833</v>
      </c>
      <c r="K151" s="332"/>
    </row>
    <row r="152" spans="2:11" ht="15" customHeight="1">
      <c r="B152" s="311"/>
      <c r="C152" s="336" t="s">
        <v>788</v>
      </c>
      <c r="D152" s="291"/>
      <c r="E152" s="291"/>
      <c r="F152" s="337" t="s">
        <v>789</v>
      </c>
      <c r="G152" s="291"/>
      <c r="H152" s="336" t="s">
        <v>822</v>
      </c>
      <c r="I152" s="336" t="s">
        <v>785</v>
      </c>
      <c r="J152" s="336">
        <v>50</v>
      </c>
      <c r="K152" s="332"/>
    </row>
    <row r="153" spans="2:11" ht="15" customHeight="1">
      <c r="B153" s="311"/>
      <c r="C153" s="336" t="s">
        <v>791</v>
      </c>
      <c r="D153" s="291"/>
      <c r="E153" s="291"/>
      <c r="F153" s="337" t="s">
        <v>783</v>
      </c>
      <c r="G153" s="291"/>
      <c r="H153" s="336" t="s">
        <v>822</v>
      </c>
      <c r="I153" s="336" t="s">
        <v>793</v>
      </c>
      <c r="J153" s="336"/>
      <c r="K153" s="332"/>
    </row>
    <row r="154" spans="2:11" ht="15" customHeight="1">
      <c r="B154" s="311"/>
      <c r="C154" s="336" t="s">
        <v>802</v>
      </c>
      <c r="D154" s="291"/>
      <c r="E154" s="291"/>
      <c r="F154" s="337" t="s">
        <v>789</v>
      </c>
      <c r="G154" s="291"/>
      <c r="H154" s="336" t="s">
        <v>822</v>
      </c>
      <c r="I154" s="336" t="s">
        <v>785</v>
      </c>
      <c r="J154" s="336">
        <v>50</v>
      </c>
      <c r="K154" s="332"/>
    </row>
    <row r="155" spans="2:11" ht="15" customHeight="1">
      <c r="B155" s="311"/>
      <c r="C155" s="336" t="s">
        <v>810</v>
      </c>
      <c r="D155" s="291"/>
      <c r="E155" s="291"/>
      <c r="F155" s="337" t="s">
        <v>789</v>
      </c>
      <c r="G155" s="291"/>
      <c r="H155" s="336" t="s">
        <v>822</v>
      </c>
      <c r="I155" s="336" t="s">
        <v>785</v>
      </c>
      <c r="J155" s="336">
        <v>50</v>
      </c>
      <c r="K155" s="332"/>
    </row>
    <row r="156" spans="2:11" ht="15" customHeight="1">
      <c r="B156" s="311"/>
      <c r="C156" s="336" t="s">
        <v>808</v>
      </c>
      <c r="D156" s="291"/>
      <c r="E156" s="291"/>
      <c r="F156" s="337" t="s">
        <v>789</v>
      </c>
      <c r="G156" s="291"/>
      <c r="H156" s="336" t="s">
        <v>822</v>
      </c>
      <c r="I156" s="336" t="s">
        <v>785</v>
      </c>
      <c r="J156" s="336">
        <v>50</v>
      </c>
      <c r="K156" s="332"/>
    </row>
    <row r="157" spans="2:11" ht="15" customHeight="1">
      <c r="B157" s="311"/>
      <c r="C157" s="336" t="s">
        <v>125</v>
      </c>
      <c r="D157" s="291"/>
      <c r="E157" s="291"/>
      <c r="F157" s="337" t="s">
        <v>783</v>
      </c>
      <c r="G157" s="291"/>
      <c r="H157" s="336" t="s">
        <v>844</v>
      </c>
      <c r="I157" s="336" t="s">
        <v>785</v>
      </c>
      <c r="J157" s="336" t="s">
        <v>845</v>
      </c>
      <c r="K157" s="332"/>
    </row>
    <row r="158" spans="2:11" ht="15" customHeight="1">
      <c r="B158" s="311"/>
      <c r="C158" s="336" t="s">
        <v>846</v>
      </c>
      <c r="D158" s="291"/>
      <c r="E158" s="291"/>
      <c r="F158" s="337" t="s">
        <v>783</v>
      </c>
      <c r="G158" s="291"/>
      <c r="H158" s="336" t="s">
        <v>847</v>
      </c>
      <c r="I158" s="336" t="s">
        <v>817</v>
      </c>
      <c r="J158" s="336"/>
      <c r="K158" s="332"/>
    </row>
    <row r="159" spans="2:11" ht="15" customHeight="1">
      <c r="B159" s="338"/>
      <c r="C159" s="320"/>
      <c r="D159" s="320"/>
      <c r="E159" s="320"/>
      <c r="F159" s="320"/>
      <c r="G159" s="320"/>
      <c r="H159" s="320"/>
      <c r="I159" s="320"/>
      <c r="J159" s="320"/>
      <c r="K159" s="339"/>
    </row>
    <row r="160" spans="2:11" ht="18.75" customHeight="1">
      <c r="B160" s="287"/>
      <c r="C160" s="291"/>
      <c r="D160" s="291"/>
      <c r="E160" s="291"/>
      <c r="F160" s="310"/>
      <c r="G160" s="291"/>
      <c r="H160" s="291"/>
      <c r="I160" s="291"/>
      <c r="J160" s="291"/>
      <c r="K160" s="287"/>
    </row>
    <row r="161" spans="2:11" ht="18.75" customHeight="1">
      <c r="B161" s="297"/>
      <c r="C161" s="297"/>
      <c r="D161" s="297"/>
      <c r="E161" s="297"/>
      <c r="F161" s="297"/>
      <c r="G161" s="297"/>
      <c r="H161" s="297"/>
      <c r="I161" s="297"/>
      <c r="J161" s="297"/>
      <c r="K161" s="297"/>
    </row>
    <row r="162" spans="2:11" ht="7.5" customHeight="1">
      <c r="B162" s="279"/>
      <c r="C162" s="280"/>
      <c r="D162" s="280"/>
      <c r="E162" s="280"/>
      <c r="F162" s="280"/>
      <c r="G162" s="280"/>
      <c r="H162" s="280"/>
      <c r="I162" s="280"/>
      <c r="J162" s="280"/>
      <c r="K162" s="281"/>
    </row>
    <row r="163" spans="2:11" ht="45" customHeight="1">
      <c r="B163" s="282"/>
      <c r="C163" s="411" t="s">
        <v>848</v>
      </c>
      <c r="D163" s="411"/>
      <c r="E163" s="411"/>
      <c r="F163" s="411"/>
      <c r="G163" s="411"/>
      <c r="H163" s="411"/>
      <c r="I163" s="411"/>
      <c r="J163" s="411"/>
      <c r="K163" s="283"/>
    </row>
    <row r="164" spans="2:11" ht="17.25" customHeight="1">
      <c r="B164" s="282"/>
      <c r="C164" s="303" t="s">
        <v>777</v>
      </c>
      <c r="D164" s="303"/>
      <c r="E164" s="303"/>
      <c r="F164" s="303" t="s">
        <v>778</v>
      </c>
      <c r="G164" s="340"/>
      <c r="H164" s="341" t="s">
        <v>140</v>
      </c>
      <c r="I164" s="341" t="s">
        <v>60</v>
      </c>
      <c r="J164" s="303" t="s">
        <v>779</v>
      </c>
      <c r="K164" s="283"/>
    </row>
    <row r="165" spans="2:11" ht="17.25" customHeight="1">
      <c r="B165" s="284"/>
      <c r="C165" s="305" t="s">
        <v>780</v>
      </c>
      <c r="D165" s="305"/>
      <c r="E165" s="305"/>
      <c r="F165" s="306" t="s">
        <v>781</v>
      </c>
      <c r="G165" s="342"/>
      <c r="H165" s="343"/>
      <c r="I165" s="343"/>
      <c r="J165" s="305" t="s">
        <v>782</v>
      </c>
      <c r="K165" s="285"/>
    </row>
    <row r="166" spans="2:11" ht="5.25" customHeight="1">
      <c r="B166" s="311"/>
      <c r="C166" s="308"/>
      <c r="D166" s="308"/>
      <c r="E166" s="308"/>
      <c r="F166" s="308"/>
      <c r="G166" s="309"/>
      <c r="H166" s="308"/>
      <c r="I166" s="308"/>
      <c r="J166" s="308"/>
      <c r="K166" s="332"/>
    </row>
    <row r="167" spans="2:11" ht="15" customHeight="1">
      <c r="B167" s="311"/>
      <c r="C167" s="291" t="s">
        <v>786</v>
      </c>
      <c r="D167" s="291"/>
      <c r="E167" s="291"/>
      <c r="F167" s="310" t="s">
        <v>783</v>
      </c>
      <c r="G167" s="291"/>
      <c r="H167" s="291" t="s">
        <v>822</v>
      </c>
      <c r="I167" s="291" t="s">
        <v>785</v>
      </c>
      <c r="J167" s="291">
        <v>120</v>
      </c>
      <c r="K167" s="332"/>
    </row>
    <row r="168" spans="2:11" ht="15" customHeight="1">
      <c r="B168" s="311"/>
      <c r="C168" s="291" t="s">
        <v>831</v>
      </c>
      <c r="D168" s="291"/>
      <c r="E168" s="291"/>
      <c r="F168" s="310" t="s">
        <v>783</v>
      </c>
      <c r="G168" s="291"/>
      <c r="H168" s="291" t="s">
        <v>832</v>
      </c>
      <c r="I168" s="291" t="s">
        <v>785</v>
      </c>
      <c r="J168" s="291" t="s">
        <v>833</v>
      </c>
      <c r="K168" s="332"/>
    </row>
    <row r="169" spans="2:11" ht="15" customHeight="1">
      <c r="B169" s="311"/>
      <c r="C169" s="291" t="s">
        <v>86</v>
      </c>
      <c r="D169" s="291"/>
      <c r="E169" s="291"/>
      <c r="F169" s="310" t="s">
        <v>783</v>
      </c>
      <c r="G169" s="291"/>
      <c r="H169" s="291" t="s">
        <v>849</v>
      </c>
      <c r="I169" s="291" t="s">
        <v>785</v>
      </c>
      <c r="J169" s="291" t="s">
        <v>833</v>
      </c>
      <c r="K169" s="332"/>
    </row>
    <row r="170" spans="2:11" ht="15" customHeight="1">
      <c r="B170" s="311"/>
      <c r="C170" s="291" t="s">
        <v>788</v>
      </c>
      <c r="D170" s="291"/>
      <c r="E170" s="291"/>
      <c r="F170" s="310" t="s">
        <v>789</v>
      </c>
      <c r="G170" s="291"/>
      <c r="H170" s="291" t="s">
        <v>849</v>
      </c>
      <c r="I170" s="291" t="s">
        <v>785</v>
      </c>
      <c r="J170" s="291">
        <v>50</v>
      </c>
      <c r="K170" s="332"/>
    </row>
    <row r="171" spans="2:11" ht="15" customHeight="1">
      <c r="B171" s="311"/>
      <c r="C171" s="291" t="s">
        <v>791</v>
      </c>
      <c r="D171" s="291"/>
      <c r="E171" s="291"/>
      <c r="F171" s="310" t="s">
        <v>783</v>
      </c>
      <c r="G171" s="291"/>
      <c r="H171" s="291" t="s">
        <v>849</v>
      </c>
      <c r="I171" s="291" t="s">
        <v>793</v>
      </c>
      <c r="J171" s="291"/>
      <c r="K171" s="332"/>
    </row>
    <row r="172" spans="2:11" ht="15" customHeight="1">
      <c r="B172" s="311"/>
      <c r="C172" s="291" t="s">
        <v>802</v>
      </c>
      <c r="D172" s="291"/>
      <c r="E172" s="291"/>
      <c r="F172" s="310" t="s">
        <v>789</v>
      </c>
      <c r="G172" s="291"/>
      <c r="H172" s="291" t="s">
        <v>849</v>
      </c>
      <c r="I172" s="291" t="s">
        <v>785</v>
      </c>
      <c r="J172" s="291">
        <v>50</v>
      </c>
      <c r="K172" s="332"/>
    </row>
    <row r="173" spans="2:11" ht="15" customHeight="1">
      <c r="B173" s="311"/>
      <c r="C173" s="291" t="s">
        <v>810</v>
      </c>
      <c r="D173" s="291"/>
      <c r="E173" s="291"/>
      <c r="F173" s="310" t="s">
        <v>789</v>
      </c>
      <c r="G173" s="291"/>
      <c r="H173" s="291" t="s">
        <v>849</v>
      </c>
      <c r="I173" s="291" t="s">
        <v>785</v>
      </c>
      <c r="J173" s="291">
        <v>50</v>
      </c>
      <c r="K173" s="332"/>
    </row>
    <row r="174" spans="2:11" ht="15" customHeight="1">
      <c r="B174" s="311"/>
      <c r="C174" s="291" t="s">
        <v>808</v>
      </c>
      <c r="D174" s="291"/>
      <c r="E174" s="291"/>
      <c r="F174" s="310" t="s">
        <v>789</v>
      </c>
      <c r="G174" s="291"/>
      <c r="H174" s="291" t="s">
        <v>849</v>
      </c>
      <c r="I174" s="291" t="s">
        <v>785</v>
      </c>
      <c r="J174" s="291">
        <v>50</v>
      </c>
      <c r="K174" s="332"/>
    </row>
    <row r="175" spans="2:11" ht="15" customHeight="1">
      <c r="B175" s="311"/>
      <c r="C175" s="291" t="s">
        <v>139</v>
      </c>
      <c r="D175" s="291"/>
      <c r="E175" s="291"/>
      <c r="F175" s="310" t="s">
        <v>783</v>
      </c>
      <c r="G175" s="291"/>
      <c r="H175" s="291" t="s">
        <v>850</v>
      </c>
      <c r="I175" s="291" t="s">
        <v>851</v>
      </c>
      <c r="J175" s="291"/>
      <c r="K175" s="332"/>
    </row>
    <row r="176" spans="2:11" ht="15" customHeight="1">
      <c r="B176" s="311"/>
      <c r="C176" s="291" t="s">
        <v>60</v>
      </c>
      <c r="D176" s="291"/>
      <c r="E176" s="291"/>
      <c r="F176" s="310" t="s">
        <v>783</v>
      </c>
      <c r="G176" s="291"/>
      <c r="H176" s="291" t="s">
        <v>852</v>
      </c>
      <c r="I176" s="291" t="s">
        <v>853</v>
      </c>
      <c r="J176" s="291">
        <v>1</v>
      </c>
      <c r="K176" s="332"/>
    </row>
    <row r="177" spans="2:11" ht="15" customHeight="1">
      <c r="B177" s="311"/>
      <c r="C177" s="291" t="s">
        <v>56</v>
      </c>
      <c r="D177" s="291"/>
      <c r="E177" s="291"/>
      <c r="F177" s="310" t="s">
        <v>783</v>
      </c>
      <c r="G177" s="291"/>
      <c r="H177" s="291" t="s">
        <v>854</v>
      </c>
      <c r="I177" s="291" t="s">
        <v>785</v>
      </c>
      <c r="J177" s="291">
        <v>20</v>
      </c>
      <c r="K177" s="332"/>
    </row>
    <row r="178" spans="2:11" ht="15" customHeight="1">
      <c r="B178" s="311"/>
      <c r="C178" s="291" t="s">
        <v>140</v>
      </c>
      <c r="D178" s="291"/>
      <c r="E178" s="291"/>
      <c r="F178" s="310" t="s">
        <v>783</v>
      </c>
      <c r="G178" s="291"/>
      <c r="H178" s="291" t="s">
        <v>855</v>
      </c>
      <c r="I178" s="291" t="s">
        <v>785</v>
      </c>
      <c r="J178" s="291">
        <v>255</v>
      </c>
      <c r="K178" s="332"/>
    </row>
    <row r="179" spans="2:11" ht="15" customHeight="1">
      <c r="B179" s="311"/>
      <c r="C179" s="291" t="s">
        <v>141</v>
      </c>
      <c r="D179" s="291"/>
      <c r="E179" s="291"/>
      <c r="F179" s="310" t="s">
        <v>783</v>
      </c>
      <c r="G179" s="291"/>
      <c r="H179" s="291" t="s">
        <v>748</v>
      </c>
      <c r="I179" s="291" t="s">
        <v>785</v>
      </c>
      <c r="J179" s="291">
        <v>10</v>
      </c>
      <c r="K179" s="332"/>
    </row>
    <row r="180" spans="2:11" ht="15" customHeight="1">
      <c r="B180" s="311"/>
      <c r="C180" s="291" t="s">
        <v>142</v>
      </c>
      <c r="D180" s="291"/>
      <c r="E180" s="291"/>
      <c r="F180" s="310" t="s">
        <v>783</v>
      </c>
      <c r="G180" s="291"/>
      <c r="H180" s="291" t="s">
        <v>856</v>
      </c>
      <c r="I180" s="291" t="s">
        <v>817</v>
      </c>
      <c r="J180" s="291"/>
      <c r="K180" s="332"/>
    </row>
    <row r="181" spans="2:11" ht="15" customHeight="1">
      <c r="B181" s="311"/>
      <c r="C181" s="291" t="s">
        <v>857</v>
      </c>
      <c r="D181" s="291"/>
      <c r="E181" s="291"/>
      <c r="F181" s="310" t="s">
        <v>783</v>
      </c>
      <c r="G181" s="291"/>
      <c r="H181" s="291" t="s">
        <v>858</v>
      </c>
      <c r="I181" s="291" t="s">
        <v>817</v>
      </c>
      <c r="J181" s="291"/>
      <c r="K181" s="332"/>
    </row>
    <row r="182" spans="2:11" ht="15" customHeight="1">
      <c r="B182" s="311"/>
      <c r="C182" s="291" t="s">
        <v>846</v>
      </c>
      <c r="D182" s="291"/>
      <c r="E182" s="291"/>
      <c r="F182" s="310" t="s">
        <v>783</v>
      </c>
      <c r="G182" s="291"/>
      <c r="H182" s="291" t="s">
        <v>859</v>
      </c>
      <c r="I182" s="291" t="s">
        <v>817</v>
      </c>
      <c r="J182" s="291"/>
      <c r="K182" s="332"/>
    </row>
    <row r="183" spans="2:11" ht="15" customHeight="1">
      <c r="B183" s="311"/>
      <c r="C183" s="291" t="s">
        <v>144</v>
      </c>
      <c r="D183" s="291"/>
      <c r="E183" s="291"/>
      <c r="F183" s="310" t="s">
        <v>789</v>
      </c>
      <c r="G183" s="291"/>
      <c r="H183" s="291" t="s">
        <v>860</v>
      </c>
      <c r="I183" s="291" t="s">
        <v>785</v>
      </c>
      <c r="J183" s="291">
        <v>50</v>
      </c>
      <c r="K183" s="332"/>
    </row>
    <row r="184" spans="2:11" ht="15" customHeight="1">
      <c r="B184" s="311"/>
      <c r="C184" s="291" t="s">
        <v>861</v>
      </c>
      <c r="D184" s="291"/>
      <c r="E184" s="291"/>
      <c r="F184" s="310" t="s">
        <v>789</v>
      </c>
      <c r="G184" s="291"/>
      <c r="H184" s="291" t="s">
        <v>862</v>
      </c>
      <c r="I184" s="291" t="s">
        <v>863</v>
      </c>
      <c r="J184" s="291"/>
      <c r="K184" s="332"/>
    </row>
    <row r="185" spans="2:11" ht="15" customHeight="1">
      <c r="B185" s="311"/>
      <c r="C185" s="291" t="s">
        <v>864</v>
      </c>
      <c r="D185" s="291"/>
      <c r="E185" s="291"/>
      <c r="F185" s="310" t="s">
        <v>789</v>
      </c>
      <c r="G185" s="291"/>
      <c r="H185" s="291" t="s">
        <v>865</v>
      </c>
      <c r="I185" s="291" t="s">
        <v>863</v>
      </c>
      <c r="J185" s="291"/>
      <c r="K185" s="332"/>
    </row>
    <row r="186" spans="2:11" ht="15" customHeight="1">
      <c r="B186" s="311"/>
      <c r="C186" s="291" t="s">
        <v>866</v>
      </c>
      <c r="D186" s="291"/>
      <c r="E186" s="291"/>
      <c r="F186" s="310" t="s">
        <v>789</v>
      </c>
      <c r="G186" s="291"/>
      <c r="H186" s="291" t="s">
        <v>867</v>
      </c>
      <c r="I186" s="291" t="s">
        <v>863</v>
      </c>
      <c r="J186" s="291"/>
      <c r="K186" s="332"/>
    </row>
    <row r="187" spans="2:11" ht="15" customHeight="1">
      <c r="B187" s="311"/>
      <c r="C187" s="344" t="s">
        <v>868</v>
      </c>
      <c r="D187" s="291"/>
      <c r="E187" s="291"/>
      <c r="F187" s="310" t="s">
        <v>789</v>
      </c>
      <c r="G187" s="291"/>
      <c r="H187" s="291" t="s">
        <v>869</v>
      </c>
      <c r="I187" s="291" t="s">
        <v>870</v>
      </c>
      <c r="J187" s="345" t="s">
        <v>871</v>
      </c>
      <c r="K187" s="332"/>
    </row>
    <row r="188" spans="2:11" ht="15" customHeight="1">
      <c r="B188" s="311"/>
      <c r="C188" s="296" t="s">
        <v>45</v>
      </c>
      <c r="D188" s="291"/>
      <c r="E188" s="291"/>
      <c r="F188" s="310" t="s">
        <v>783</v>
      </c>
      <c r="G188" s="291"/>
      <c r="H188" s="287" t="s">
        <v>872</v>
      </c>
      <c r="I188" s="291" t="s">
        <v>873</v>
      </c>
      <c r="J188" s="291"/>
      <c r="K188" s="332"/>
    </row>
    <row r="189" spans="2:11" ht="15" customHeight="1">
      <c r="B189" s="311"/>
      <c r="C189" s="296" t="s">
        <v>874</v>
      </c>
      <c r="D189" s="291"/>
      <c r="E189" s="291"/>
      <c r="F189" s="310" t="s">
        <v>783</v>
      </c>
      <c r="G189" s="291"/>
      <c r="H189" s="291" t="s">
        <v>875</v>
      </c>
      <c r="I189" s="291" t="s">
        <v>817</v>
      </c>
      <c r="J189" s="291"/>
      <c r="K189" s="332"/>
    </row>
    <row r="190" spans="2:11" ht="15" customHeight="1">
      <c r="B190" s="311"/>
      <c r="C190" s="296" t="s">
        <v>876</v>
      </c>
      <c r="D190" s="291"/>
      <c r="E190" s="291"/>
      <c r="F190" s="310" t="s">
        <v>783</v>
      </c>
      <c r="G190" s="291"/>
      <c r="H190" s="291" t="s">
        <v>877</v>
      </c>
      <c r="I190" s="291" t="s">
        <v>817</v>
      </c>
      <c r="J190" s="291"/>
      <c r="K190" s="332"/>
    </row>
    <row r="191" spans="2:11" ht="15" customHeight="1">
      <c r="B191" s="311"/>
      <c r="C191" s="296" t="s">
        <v>878</v>
      </c>
      <c r="D191" s="291"/>
      <c r="E191" s="291"/>
      <c r="F191" s="310" t="s">
        <v>789</v>
      </c>
      <c r="G191" s="291"/>
      <c r="H191" s="291" t="s">
        <v>879</v>
      </c>
      <c r="I191" s="291" t="s">
        <v>817</v>
      </c>
      <c r="J191" s="291"/>
      <c r="K191" s="332"/>
    </row>
    <row r="192" spans="2:11" ht="15" customHeight="1">
      <c r="B192" s="338"/>
      <c r="C192" s="346"/>
      <c r="D192" s="320"/>
      <c r="E192" s="320"/>
      <c r="F192" s="320"/>
      <c r="G192" s="320"/>
      <c r="H192" s="320"/>
      <c r="I192" s="320"/>
      <c r="J192" s="320"/>
      <c r="K192" s="339"/>
    </row>
    <row r="193" spans="2:11" ht="18.75" customHeight="1">
      <c r="B193" s="287"/>
      <c r="C193" s="291"/>
      <c r="D193" s="291"/>
      <c r="E193" s="291"/>
      <c r="F193" s="310"/>
      <c r="G193" s="291"/>
      <c r="H193" s="291"/>
      <c r="I193" s="291"/>
      <c r="J193" s="291"/>
      <c r="K193" s="287"/>
    </row>
    <row r="194" spans="2:11" ht="18.75" customHeight="1">
      <c r="B194" s="287"/>
      <c r="C194" s="291"/>
      <c r="D194" s="291"/>
      <c r="E194" s="291"/>
      <c r="F194" s="310"/>
      <c r="G194" s="291"/>
      <c r="H194" s="291"/>
      <c r="I194" s="291"/>
      <c r="J194" s="291"/>
      <c r="K194" s="287"/>
    </row>
    <row r="195" spans="2:11" ht="18.75" customHeight="1">
      <c r="B195" s="297"/>
      <c r="C195" s="297"/>
      <c r="D195" s="297"/>
      <c r="E195" s="297"/>
      <c r="F195" s="297"/>
      <c r="G195" s="297"/>
      <c r="H195" s="297"/>
      <c r="I195" s="297"/>
      <c r="J195" s="297"/>
      <c r="K195" s="297"/>
    </row>
    <row r="196" spans="2:11">
      <c r="B196" s="279"/>
      <c r="C196" s="280"/>
      <c r="D196" s="280"/>
      <c r="E196" s="280"/>
      <c r="F196" s="280"/>
      <c r="G196" s="280"/>
      <c r="H196" s="280"/>
      <c r="I196" s="280"/>
      <c r="J196" s="280"/>
      <c r="K196" s="281"/>
    </row>
    <row r="197" spans="2:11" ht="21">
      <c r="B197" s="282"/>
      <c r="C197" s="411" t="s">
        <v>880</v>
      </c>
      <c r="D197" s="411"/>
      <c r="E197" s="411"/>
      <c r="F197" s="411"/>
      <c r="G197" s="411"/>
      <c r="H197" s="411"/>
      <c r="I197" s="411"/>
      <c r="J197" s="411"/>
      <c r="K197" s="283"/>
    </row>
    <row r="198" spans="2:11" ht="25.5" customHeight="1">
      <c r="B198" s="282"/>
      <c r="C198" s="347" t="s">
        <v>881</v>
      </c>
      <c r="D198" s="347"/>
      <c r="E198" s="347"/>
      <c r="F198" s="347" t="s">
        <v>882</v>
      </c>
      <c r="G198" s="348"/>
      <c r="H198" s="416" t="s">
        <v>883</v>
      </c>
      <c r="I198" s="416"/>
      <c r="J198" s="416"/>
      <c r="K198" s="283"/>
    </row>
    <row r="199" spans="2:11" ht="5.25" customHeight="1">
      <c r="B199" s="311"/>
      <c r="C199" s="308"/>
      <c r="D199" s="308"/>
      <c r="E199" s="308"/>
      <c r="F199" s="308"/>
      <c r="G199" s="291"/>
      <c r="H199" s="308"/>
      <c r="I199" s="308"/>
      <c r="J199" s="308"/>
      <c r="K199" s="332"/>
    </row>
    <row r="200" spans="2:11" ht="15" customHeight="1">
      <c r="B200" s="311"/>
      <c r="C200" s="291" t="s">
        <v>873</v>
      </c>
      <c r="D200" s="291"/>
      <c r="E200" s="291"/>
      <c r="F200" s="310" t="s">
        <v>46</v>
      </c>
      <c r="G200" s="291"/>
      <c r="H200" s="413" t="s">
        <v>884</v>
      </c>
      <c r="I200" s="413"/>
      <c r="J200" s="413"/>
      <c r="K200" s="332"/>
    </row>
    <row r="201" spans="2:11" ht="15" customHeight="1">
      <c r="B201" s="311"/>
      <c r="C201" s="317"/>
      <c r="D201" s="291"/>
      <c r="E201" s="291"/>
      <c r="F201" s="310" t="s">
        <v>47</v>
      </c>
      <c r="G201" s="291"/>
      <c r="H201" s="413" t="s">
        <v>885</v>
      </c>
      <c r="I201" s="413"/>
      <c r="J201" s="413"/>
      <c r="K201" s="332"/>
    </row>
    <row r="202" spans="2:11" ht="15" customHeight="1">
      <c r="B202" s="311"/>
      <c r="C202" s="317"/>
      <c r="D202" s="291"/>
      <c r="E202" s="291"/>
      <c r="F202" s="310" t="s">
        <v>50</v>
      </c>
      <c r="G202" s="291"/>
      <c r="H202" s="413" t="s">
        <v>886</v>
      </c>
      <c r="I202" s="413"/>
      <c r="J202" s="413"/>
      <c r="K202" s="332"/>
    </row>
    <row r="203" spans="2:11" ht="15" customHeight="1">
      <c r="B203" s="311"/>
      <c r="C203" s="291"/>
      <c r="D203" s="291"/>
      <c r="E203" s="291"/>
      <c r="F203" s="310" t="s">
        <v>48</v>
      </c>
      <c r="G203" s="291"/>
      <c r="H203" s="413" t="s">
        <v>887</v>
      </c>
      <c r="I203" s="413"/>
      <c r="J203" s="413"/>
      <c r="K203" s="332"/>
    </row>
    <row r="204" spans="2:11" ht="15" customHeight="1">
      <c r="B204" s="311"/>
      <c r="C204" s="291"/>
      <c r="D204" s="291"/>
      <c r="E204" s="291"/>
      <c r="F204" s="310" t="s">
        <v>49</v>
      </c>
      <c r="G204" s="291"/>
      <c r="H204" s="413" t="s">
        <v>888</v>
      </c>
      <c r="I204" s="413"/>
      <c r="J204" s="413"/>
      <c r="K204" s="332"/>
    </row>
    <row r="205" spans="2:11" ht="15" customHeight="1">
      <c r="B205" s="311"/>
      <c r="C205" s="291"/>
      <c r="D205" s="291"/>
      <c r="E205" s="291"/>
      <c r="F205" s="310"/>
      <c r="G205" s="291"/>
      <c r="H205" s="291"/>
      <c r="I205" s="291"/>
      <c r="J205" s="291"/>
      <c r="K205" s="332"/>
    </row>
    <row r="206" spans="2:11" ht="15" customHeight="1">
      <c r="B206" s="311"/>
      <c r="C206" s="291" t="s">
        <v>829</v>
      </c>
      <c r="D206" s="291"/>
      <c r="E206" s="291"/>
      <c r="F206" s="310" t="s">
        <v>81</v>
      </c>
      <c r="G206" s="291"/>
      <c r="H206" s="413" t="s">
        <v>889</v>
      </c>
      <c r="I206" s="413"/>
      <c r="J206" s="413"/>
      <c r="K206" s="332"/>
    </row>
    <row r="207" spans="2:11" ht="15" customHeight="1">
      <c r="B207" s="311"/>
      <c r="C207" s="317"/>
      <c r="D207" s="291"/>
      <c r="E207" s="291"/>
      <c r="F207" s="310" t="s">
        <v>728</v>
      </c>
      <c r="G207" s="291"/>
      <c r="H207" s="413" t="s">
        <v>729</v>
      </c>
      <c r="I207" s="413"/>
      <c r="J207" s="413"/>
      <c r="K207" s="332"/>
    </row>
    <row r="208" spans="2:11" ht="15" customHeight="1">
      <c r="B208" s="311"/>
      <c r="C208" s="291"/>
      <c r="D208" s="291"/>
      <c r="E208" s="291"/>
      <c r="F208" s="310" t="s">
        <v>726</v>
      </c>
      <c r="G208" s="291"/>
      <c r="H208" s="413" t="s">
        <v>890</v>
      </c>
      <c r="I208" s="413"/>
      <c r="J208" s="413"/>
      <c r="K208" s="332"/>
    </row>
    <row r="209" spans="2:11" ht="15" customHeight="1">
      <c r="B209" s="349"/>
      <c r="C209" s="317"/>
      <c r="D209" s="317"/>
      <c r="E209" s="317"/>
      <c r="F209" s="310" t="s">
        <v>730</v>
      </c>
      <c r="G209" s="296"/>
      <c r="H209" s="417" t="s">
        <v>670</v>
      </c>
      <c r="I209" s="417"/>
      <c r="J209" s="417"/>
      <c r="K209" s="350"/>
    </row>
    <row r="210" spans="2:11" ht="15" customHeight="1">
      <c r="B210" s="349"/>
      <c r="C210" s="317"/>
      <c r="D210" s="317"/>
      <c r="E210" s="317"/>
      <c r="F210" s="310" t="s">
        <v>731</v>
      </c>
      <c r="G210" s="296"/>
      <c r="H210" s="417" t="s">
        <v>891</v>
      </c>
      <c r="I210" s="417"/>
      <c r="J210" s="417"/>
      <c r="K210" s="350"/>
    </row>
    <row r="211" spans="2:11" ht="15" customHeight="1">
      <c r="B211" s="349"/>
      <c r="C211" s="317"/>
      <c r="D211" s="317"/>
      <c r="E211" s="317"/>
      <c r="F211" s="351"/>
      <c r="G211" s="296"/>
      <c r="H211" s="352"/>
      <c r="I211" s="352"/>
      <c r="J211" s="352"/>
      <c r="K211" s="350"/>
    </row>
    <row r="212" spans="2:11" ht="15" customHeight="1">
      <c r="B212" s="349"/>
      <c r="C212" s="291" t="s">
        <v>853</v>
      </c>
      <c r="D212" s="317"/>
      <c r="E212" s="317"/>
      <c r="F212" s="310">
        <v>1</v>
      </c>
      <c r="G212" s="296"/>
      <c r="H212" s="417" t="s">
        <v>892</v>
      </c>
      <c r="I212" s="417"/>
      <c r="J212" s="417"/>
      <c r="K212" s="350"/>
    </row>
    <row r="213" spans="2:11" ht="15" customHeight="1">
      <c r="B213" s="349"/>
      <c r="C213" s="317"/>
      <c r="D213" s="317"/>
      <c r="E213" s="317"/>
      <c r="F213" s="310">
        <v>2</v>
      </c>
      <c r="G213" s="296"/>
      <c r="H213" s="417" t="s">
        <v>893</v>
      </c>
      <c r="I213" s="417"/>
      <c r="J213" s="417"/>
      <c r="K213" s="350"/>
    </row>
    <row r="214" spans="2:11" ht="15" customHeight="1">
      <c r="B214" s="349"/>
      <c r="C214" s="317"/>
      <c r="D214" s="317"/>
      <c r="E214" s="317"/>
      <c r="F214" s="310">
        <v>3</v>
      </c>
      <c r="G214" s="296"/>
      <c r="H214" s="417" t="s">
        <v>894</v>
      </c>
      <c r="I214" s="417"/>
      <c r="J214" s="417"/>
      <c r="K214" s="350"/>
    </row>
    <row r="215" spans="2:11" ht="15" customHeight="1">
      <c r="B215" s="349"/>
      <c r="C215" s="317"/>
      <c r="D215" s="317"/>
      <c r="E215" s="317"/>
      <c r="F215" s="310">
        <v>4</v>
      </c>
      <c r="G215" s="296"/>
      <c r="H215" s="417" t="s">
        <v>895</v>
      </c>
      <c r="I215" s="417"/>
      <c r="J215" s="417"/>
      <c r="K215" s="350"/>
    </row>
    <row r="216" spans="2:11" ht="12.75" customHeight="1">
      <c r="B216" s="353"/>
      <c r="C216" s="354"/>
      <c r="D216" s="354"/>
      <c r="E216" s="354"/>
      <c r="F216" s="354"/>
      <c r="G216" s="354"/>
      <c r="H216" s="354"/>
      <c r="I216" s="354"/>
      <c r="J216" s="354"/>
      <c r="K216" s="355"/>
    </row>
  </sheetData>
  <sheetProtection formatCells="0" formatColumns="0" formatRows="0" insertColumns="0" insertRows="0" insertHyperlinks="0" deleteColumns="0" deleteRows="0" sort="0" autoFilter="0" pivotTables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15</vt:i4>
      </vt:variant>
    </vt:vector>
  </HeadingPairs>
  <TitlesOfParts>
    <vt:vector size="23" baseType="lpstr">
      <vt:lpstr>Rekapitulace stavby</vt:lpstr>
      <vt:lpstr>SO 01 - Část a) Začátek ú...</vt:lpstr>
      <vt:lpstr>SO 03 - Část c) Nástupišt...</vt:lpstr>
      <vt:lpstr>SO 04 - Část d) Křižovatk...</vt:lpstr>
      <vt:lpstr>SO 05 - Dopravní značení</vt:lpstr>
      <vt:lpstr>SO 02 - Část b) Prostor n...</vt:lpstr>
      <vt:lpstr>VRN - VRN</vt:lpstr>
      <vt:lpstr>Pokyny pro vyplnění</vt:lpstr>
      <vt:lpstr>'Rekapitulace stavby'!Názvy_tisku</vt:lpstr>
      <vt:lpstr>'SO 01 - Část a) Začátek ú...'!Názvy_tisku</vt:lpstr>
      <vt:lpstr>'SO 02 - Část b) Prostor n...'!Názvy_tisku</vt:lpstr>
      <vt:lpstr>'SO 03 - Část c) Nástupišt...'!Názvy_tisku</vt:lpstr>
      <vt:lpstr>'SO 04 - Část d) Křižovatk...'!Názvy_tisku</vt:lpstr>
      <vt:lpstr>'SO 05 - Dopravní značení'!Názvy_tisku</vt:lpstr>
      <vt:lpstr>'VRN - VRN'!Názvy_tisku</vt:lpstr>
      <vt:lpstr>'Pokyny pro vyplnění'!Oblast_tisku</vt:lpstr>
      <vt:lpstr>'Rekapitulace stavby'!Oblast_tisku</vt:lpstr>
      <vt:lpstr>'SO 01 - Část a) Začátek ú...'!Oblast_tisku</vt:lpstr>
      <vt:lpstr>'SO 02 - Část b) Prostor n...'!Oblast_tisku</vt:lpstr>
      <vt:lpstr>'SO 03 - Část c) Nástupišt...'!Oblast_tisku</vt:lpstr>
      <vt:lpstr>'SO 04 - Část d) Křižovatk...'!Oblast_tisku</vt:lpstr>
      <vt:lpstr>'SO 05 - Dopravní značení'!Oblast_tisku</vt:lpstr>
      <vt:lpstr>'VRN - VRN'!Oblast_tisku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Marecek</cp:lastModifiedBy>
  <dcterms:created xsi:type="dcterms:W3CDTF">2018-03-01T05:15:24Z</dcterms:created>
  <dcterms:modified xsi:type="dcterms:W3CDTF">2018-03-01T07:07:24Z</dcterms:modified>
</cp:coreProperties>
</file>