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26-2018 - Dešťová kanaliz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Print_Titles" localSheetId="0">'Rekapitulace stavby'!$49:$49</definedName>
    <definedName name="_xlnm._FilterDatabase" localSheetId="1" hidden="1">'26-2018 - Dešťová kanaliz...'!$C$92:$K$301</definedName>
    <definedName name="_xlnm.Print_Area" localSheetId="1">'26-2018 - Dešťová kanaliz...'!$C$4:$J$34,'26-2018 - Dešťová kanaliz...'!$C$40:$J$76,'26-2018 - Dešťová kanaliz...'!$C$82:$K$301</definedName>
    <definedName name="_xlnm.Print_Titles" localSheetId="1">'26-2018 - Dešťová kanaliz...'!$92:$92</definedName>
    <definedName name="_xlnm.Print_Area" localSheetId="2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2" r="J243"/>
  <c i="1" r="AY52"/>
  <c r="AX52"/>
  <c i="2" r="BI299"/>
  <c r="BH299"/>
  <c r="BG299"/>
  <c r="BF299"/>
  <c r="T299"/>
  <c r="R299"/>
  <c r="P299"/>
  <c r="BK299"/>
  <c r="J299"/>
  <c r="BE299"/>
  <c r="BI298"/>
  <c r="BH298"/>
  <c r="BG298"/>
  <c r="BF298"/>
  <c r="T298"/>
  <c r="R298"/>
  <c r="P298"/>
  <c r="BK298"/>
  <c r="J298"/>
  <c r="BE298"/>
  <c r="BI295"/>
  <c r="BH295"/>
  <c r="BG295"/>
  <c r="BF295"/>
  <c r="T295"/>
  <c r="R295"/>
  <c r="P295"/>
  <c r="BK295"/>
  <c r="J295"/>
  <c r="BE295"/>
  <c r="BI292"/>
  <c r="BH292"/>
  <c r="BG292"/>
  <c r="BF292"/>
  <c r="T292"/>
  <c r="T291"/>
  <c r="R292"/>
  <c r="R291"/>
  <c r="P292"/>
  <c r="P291"/>
  <c r="BK292"/>
  <c r="BK291"/>
  <c r="J291"/>
  <c r="J292"/>
  <c r="BE292"/>
  <c r="J75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5"/>
  <c r="BH285"/>
  <c r="BG285"/>
  <c r="BF285"/>
  <c r="T285"/>
  <c r="T284"/>
  <c r="R285"/>
  <c r="R284"/>
  <c r="P285"/>
  <c r="P284"/>
  <c r="BK285"/>
  <c r="BK284"/>
  <c r="J284"/>
  <c r="J285"/>
  <c r="BE285"/>
  <c r="J74"/>
  <c r="BI283"/>
  <c r="BH283"/>
  <c r="BG283"/>
  <c r="BF283"/>
  <c r="T283"/>
  <c r="R283"/>
  <c r="P283"/>
  <c r="BK283"/>
  <c r="J283"/>
  <c r="BE283"/>
  <c r="BI280"/>
  <c r="BH280"/>
  <c r="BG280"/>
  <c r="BF280"/>
  <c r="T280"/>
  <c r="T279"/>
  <c r="R280"/>
  <c r="R279"/>
  <c r="P280"/>
  <c r="P279"/>
  <c r="BK280"/>
  <c r="BK279"/>
  <c r="J279"/>
  <c r="J280"/>
  <c r="BE280"/>
  <c r="J73"/>
  <c r="BI278"/>
  <c r="BH278"/>
  <c r="BG278"/>
  <c r="BF278"/>
  <c r="T278"/>
  <c r="R278"/>
  <c r="P278"/>
  <c r="BK278"/>
  <c r="J278"/>
  <c r="BE278"/>
  <c r="BI277"/>
  <c r="BH277"/>
  <c r="BG277"/>
  <c r="BF277"/>
  <c r="T277"/>
  <c r="T276"/>
  <c r="T275"/>
  <c r="R277"/>
  <c r="R276"/>
  <c r="R275"/>
  <c r="P277"/>
  <c r="P276"/>
  <c r="P275"/>
  <c r="BK277"/>
  <c r="BK276"/>
  <c r="J276"/>
  <c r="BK275"/>
  <c r="J275"/>
  <c r="J277"/>
  <c r="BE277"/>
  <c r="J72"/>
  <c r="J71"/>
  <c r="BI272"/>
  <c r="BH272"/>
  <c r="BG272"/>
  <c r="BF272"/>
  <c r="T272"/>
  <c r="R272"/>
  <c r="P272"/>
  <c r="BK272"/>
  <c r="J272"/>
  <c r="BE272"/>
  <c r="BI269"/>
  <c r="BH269"/>
  <c r="BG269"/>
  <c r="BF269"/>
  <c r="T269"/>
  <c r="R269"/>
  <c r="P269"/>
  <c r="BK269"/>
  <c r="J269"/>
  <c r="BE269"/>
  <c r="BI266"/>
  <c r="BH266"/>
  <c r="BG266"/>
  <c r="BF266"/>
  <c r="T266"/>
  <c r="T265"/>
  <c r="R266"/>
  <c r="R265"/>
  <c r="P266"/>
  <c r="P265"/>
  <c r="BK266"/>
  <c r="BK265"/>
  <c r="J265"/>
  <c r="J266"/>
  <c r="BE266"/>
  <c r="J70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3"/>
  <c r="BH253"/>
  <c r="BG253"/>
  <c r="BF253"/>
  <c r="T253"/>
  <c r="R253"/>
  <c r="P253"/>
  <c r="BK253"/>
  <c r="J253"/>
  <c r="BE253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5"/>
  <c r="BH245"/>
  <c r="BG245"/>
  <c r="BF245"/>
  <c r="T245"/>
  <c r="T244"/>
  <c r="R245"/>
  <c r="R244"/>
  <c r="P245"/>
  <c r="P244"/>
  <c r="BK245"/>
  <c r="BK244"/>
  <c r="J244"/>
  <c r="J245"/>
  <c r="BE245"/>
  <c r="J69"/>
  <c r="J68"/>
  <c r="BI242"/>
  <c r="BH242"/>
  <c r="BG242"/>
  <c r="BF242"/>
  <c r="T242"/>
  <c r="R242"/>
  <c r="P242"/>
  <c r="BK242"/>
  <c r="J242"/>
  <c r="BE242"/>
  <c r="BI238"/>
  <c r="BH238"/>
  <c r="BG238"/>
  <c r="BF238"/>
  <c r="T238"/>
  <c r="T237"/>
  <c r="R238"/>
  <c r="R237"/>
  <c r="P238"/>
  <c r="P237"/>
  <c r="BK238"/>
  <c r="BK237"/>
  <c r="J237"/>
  <c r="J238"/>
  <c r="BE238"/>
  <c r="J6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0"/>
  <c r="BH230"/>
  <c r="BG230"/>
  <c r="BF230"/>
  <c r="T230"/>
  <c r="T229"/>
  <c r="T228"/>
  <c r="R230"/>
  <c r="R229"/>
  <c r="R228"/>
  <c r="P230"/>
  <c r="P229"/>
  <c r="P228"/>
  <c r="BK230"/>
  <c r="BK229"/>
  <c r="J229"/>
  <c r="BK228"/>
  <c r="J228"/>
  <c r="J230"/>
  <c r="BE230"/>
  <c r="J66"/>
  <c r="J65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T222"/>
  <c r="R223"/>
  <c r="R222"/>
  <c r="P223"/>
  <c r="P222"/>
  <c r="BK223"/>
  <c r="BK222"/>
  <c r="J222"/>
  <c r="J223"/>
  <c r="BE223"/>
  <c r="J64"/>
  <c r="BI220"/>
  <c r="BH220"/>
  <c r="BG220"/>
  <c r="BF220"/>
  <c r="T220"/>
  <c r="R220"/>
  <c r="P220"/>
  <c r="BK220"/>
  <c r="J220"/>
  <c r="BE220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3"/>
  <c r="BH213"/>
  <c r="BG213"/>
  <c r="BF213"/>
  <c r="T213"/>
  <c r="T212"/>
  <c r="T211"/>
  <c r="R213"/>
  <c r="R212"/>
  <c r="R211"/>
  <c r="P213"/>
  <c r="P212"/>
  <c r="P211"/>
  <c r="BK213"/>
  <c r="BK212"/>
  <c r="J212"/>
  <c r="BK211"/>
  <c r="J211"/>
  <c r="J213"/>
  <c r="BE213"/>
  <c r="J63"/>
  <c r="J62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4"/>
  <c r="BH204"/>
  <c r="BG204"/>
  <c r="BF204"/>
  <c r="T204"/>
  <c r="T203"/>
  <c r="R204"/>
  <c r="R203"/>
  <c r="P204"/>
  <c r="P203"/>
  <c r="BK204"/>
  <c r="BK203"/>
  <c r="J203"/>
  <c r="J204"/>
  <c r="BE204"/>
  <c r="J61"/>
  <c r="BI199"/>
  <c r="BH199"/>
  <c r="BG199"/>
  <c r="BF199"/>
  <c r="T199"/>
  <c r="R199"/>
  <c r="P199"/>
  <c r="BK199"/>
  <c r="J199"/>
  <c r="BE199"/>
  <c r="BI197"/>
  <c r="BH197"/>
  <c r="BG197"/>
  <c r="BF197"/>
  <c r="T197"/>
  <c r="R197"/>
  <c r="P197"/>
  <c r="BK197"/>
  <c r="J197"/>
  <c r="BE197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6"/>
  <c r="BH186"/>
  <c r="BG186"/>
  <c r="BF186"/>
  <c r="T186"/>
  <c r="R186"/>
  <c r="P186"/>
  <c r="BK186"/>
  <c r="J186"/>
  <c r="BE186"/>
  <c r="BI185"/>
  <c r="BH185"/>
  <c r="BG185"/>
  <c r="BF185"/>
  <c r="T185"/>
  <c r="T184"/>
  <c r="R185"/>
  <c r="R184"/>
  <c r="P185"/>
  <c r="P184"/>
  <c r="BK185"/>
  <c r="BK184"/>
  <c r="J184"/>
  <c r="J185"/>
  <c r="BE185"/>
  <c r="J60"/>
  <c r="BI183"/>
  <c r="BH183"/>
  <c r="BG183"/>
  <c r="BF183"/>
  <c r="T183"/>
  <c r="R183"/>
  <c r="P183"/>
  <c r="BK183"/>
  <c r="J183"/>
  <c r="BE183"/>
  <c r="BI171"/>
  <c r="BH171"/>
  <c r="BG171"/>
  <c r="BF171"/>
  <c r="T171"/>
  <c r="R171"/>
  <c r="P171"/>
  <c r="BK171"/>
  <c r="J171"/>
  <c r="BE171"/>
  <c r="BI159"/>
  <c r="BH159"/>
  <c r="BG159"/>
  <c r="BF159"/>
  <c r="T159"/>
  <c r="T158"/>
  <c r="R159"/>
  <c r="R158"/>
  <c r="P159"/>
  <c r="P158"/>
  <c r="BK159"/>
  <c r="BK158"/>
  <c r="J158"/>
  <c r="J159"/>
  <c r="BE159"/>
  <c r="J59"/>
  <c r="BI157"/>
  <c r="BH157"/>
  <c r="BG157"/>
  <c r="BF157"/>
  <c r="T157"/>
  <c r="R157"/>
  <c r="P157"/>
  <c r="BK157"/>
  <c r="J157"/>
  <c r="BE157"/>
  <c r="BI150"/>
  <c r="BH150"/>
  <c r="BG150"/>
  <c r="BF150"/>
  <c r="T150"/>
  <c r="T149"/>
  <c r="R150"/>
  <c r="R149"/>
  <c r="P150"/>
  <c r="P149"/>
  <c r="BK150"/>
  <c r="BK149"/>
  <c r="J149"/>
  <c r="J150"/>
  <c r="BE150"/>
  <c r="J58"/>
  <c r="BI148"/>
  <c r="BH148"/>
  <c r="BG148"/>
  <c r="BF148"/>
  <c r="T148"/>
  <c r="R148"/>
  <c r="P148"/>
  <c r="BK148"/>
  <c r="J148"/>
  <c r="BE148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18"/>
  <c r="BH118"/>
  <c r="BG118"/>
  <c r="BF118"/>
  <c r="T118"/>
  <c r="T117"/>
  <c r="R118"/>
  <c r="R117"/>
  <c r="P118"/>
  <c r="P117"/>
  <c r="BK118"/>
  <c r="BK117"/>
  <c r="J117"/>
  <c r="J118"/>
  <c r="BE118"/>
  <c r="J57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0"/>
  <c r="BH110"/>
  <c r="BG110"/>
  <c r="BF110"/>
  <c r="T110"/>
  <c r="T109"/>
  <c r="R110"/>
  <c r="R109"/>
  <c r="P110"/>
  <c r="P109"/>
  <c r="BK110"/>
  <c r="BK109"/>
  <c r="J109"/>
  <c r="J110"/>
  <c r="BE110"/>
  <c r="J56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97"/>
  <c r="F32"/>
  <c i="1" r="BD52"/>
  <c i="2" r="BH97"/>
  <c r="F31"/>
  <c i="1" r="BC52"/>
  <c i="2" r="BG97"/>
  <c r="F30"/>
  <c i="1" r="BB52"/>
  <c i="2" r="BF97"/>
  <c r="J29"/>
  <c i="1" r="AW52"/>
  <c i="2" r="F29"/>
  <c i="1" r="BA52"/>
  <c i="2" r="T97"/>
  <c r="T96"/>
  <c r="T95"/>
  <c r="T94"/>
  <c r="T93"/>
  <c r="R97"/>
  <c r="R96"/>
  <c r="R95"/>
  <c r="R94"/>
  <c r="R93"/>
  <c r="P97"/>
  <c r="P96"/>
  <c r="P95"/>
  <c r="P94"/>
  <c r="P93"/>
  <c i="1" r="AU52"/>
  <c i="2" r="BK97"/>
  <c r="BK96"/>
  <c r="J96"/>
  <c r="BK95"/>
  <c r="J95"/>
  <c r="BK94"/>
  <c r="J94"/>
  <c r="BK93"/>
  <c r="J93"/>
  <c r="J52"/>
  <c r="J25"/>
  <c i="1" r="AG52"/>
  <c i="2" r="J97"/>
  <c r="BE97"/>
  <c r="J28"/>
  <c i="1" r="AV52"/>
  <c i="2" r="F28"/>
  <c i="1" r="AZ52"/>
  <c i="2" r="J55"/>
  <c r="J54"/>
  <c r="J53"/>
  <c r="J89"/>
  <c r="F89"/>
  <c r="F87"/>
  <c r="E85"/>
  <c r="J47"/>
  <c r="F47"/>
  <c r="F45"/>
  <c r="E43"/>
  <c r="J34"/>
  <c r="J16"/>
  <c r="E16"/>
  <c r="F90"/>
  <c r="F48"/>
  <c r="J15"/>
  <c r="J10"/>
  <c r="J87"/>
  <c r="J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<sst xmlns="http://schemas.openxmlformats.org/spreadsheetml/2006/main">
  <si>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</si>
  <si>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</si>
  <si>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</si>
  <si>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</si>
  <si>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</si>
  <si>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</si>
  <si>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</si>
  <si>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{63334a30-8988-4cd6-86b1-e5fe5eac6320}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</si>
  <si>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</si>
  <si>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</si>
  <si>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</si>
  <si>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</si>
  <si>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</si>
  <si>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</si>
  <si>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</si>
  <si>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</si>
  <si>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26/2018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</si>
  <si>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</si>
  <si>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</si>
  <si>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 xml:space="preserve">Dešťová kanalizace Šenov u Nového Jičína  ul. Záhumenní</t>
  </si>
  <si>
    <t>KSO:</t>
  </si>
  <si>
    <t/>
  </si>
  <si>
    <t>CC-CZ:</t>
  </si>
  <si>
    <t>Místo:</t>
  </si>
  <si>
    <t>Šenov u NJ</t>
  </si>
  <si>
    <t>Datum:</t>
  </si>
  <si>
    <t>18. 5. 2018</t>
  </si>
  <si>
    <t>Zadavatel:</t>
  </si>
  <si>
    <t>IČ:</t>
  </si>
  <si>
    <t>Obec Šenov u Nového Jičína</t>
  </si>
  <si>
    <t>DIČ:</t>
  </si>
  <si>
    <t>Uchazeč:</t>
  </si>
  <si>
    <t>Vyplň údaj</t>
  </si>
  <si>
    <t>Projektant:</t>
  </si>
  <si>
    <t>AVONA-Ing. Lubomír Novák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</si>
  <si>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</si>
  <si>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</si>
  <si>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</si>
  <si>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</si>
  <si>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</si>
  <si>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</si>
  <si>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</si>
  <si>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</si>
  <si>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</si>
  <si>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</si>
  <si>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</si>
  <si>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</si>
  <si>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</si>
  <si>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</si>
  <si>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</si>
  <si>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</si>
  <si>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</si>
  <si>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</si>
  <si>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</si>
  <si>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</si>
  <si>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</si>
  <si>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</si>
  <si>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</si>
  <si>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</si>
  <si>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</si>
  <si>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</si>
  <si>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</si>
  <si>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</si>
  <si>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</si>
  <si>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</si>
  <si>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</si>
  <si>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</si>
  <si>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</si>
  <si>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</si>
  <si>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</si>
  <si>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</si>
  <si>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</si>
  <si>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</si>
  <si>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</si>
  <si>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</si>
  <si>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</si>
  <si>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</si>
  <si>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</si>
  <si>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</si>
  <si>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</si>
  <si>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</si>
  <si>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</si>
  <si>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</si>
  <si>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ornice</t>
  </si>
  <si>
    <t>sejmutí ornice</t>
  </si>
  <si>
    <t>m3</t>
  </si>
  <si>
    <t>11,6</t>
  </si>
  <si>
    <t>2</t>
  </si>
  <si>
    <t>výkop</t>
  </si>
  <si>
    <t>výkop bez ornice a zpevněných ploch</t>
  </si>
  <si>
    <t>201,464</t>
  </si>
  <si>
    <t>KRYCÍ LIST SOUPISU</t>
  </si>
  <si>
    <t>vytlačná</t>
  </si>
  <si>
    <t>výtlačná kubatura</t>
  </si>
  <si>
    <t>73,135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</si>
  <si>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</si>
  <si>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</si>
  <si>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</si>
  <si>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</si>
  <si>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</si>
  <si>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</si>
  <si>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</si>
  <si>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</si>
  <si>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</si>
  <si>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hloubené vykopávky</t>
  </si>
  <si>
    <t xml:space="preserve">      15 - Zemní práce - zajištění výkopu, násypu a svahu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</si>
  <si>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</si>
  <si>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</si>
  <si>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</si>
  <si>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 xml:space="preserve">    4 - Vodorovné konstrukce</t>
  </si>
  <si>
    <t xml:space="preserve">      45 - Podkladní a vedlejší konstrukce kromě vozovek a železničního svršku</t>
  </si>
  <si>
    <t xml:space="preserve">        46 - Zpevněné plochy kromě vozovek a železničních svršků</t>
  </si>
  <si>
    <t xml:space="preserve">    5 - Komunikace pozemní</t>
  </si>
  <si>
    <t xml:space="preserve">      56 - Podkladní vrstvy komunikací, letišť a ploch</t>
  </si>
  <si>
    <t xml:space="preserve">        57 - Kryty pozemních komunikací letišť a ploch z kameniva nebo živičné</t>
  </si>
  <si>
    <t xml:space="preserve">    8 - Trubní vedení</t>
  </si>
  <si>
    <t xml:space="preserve">    87 - Potrubí z trub plastických a skleněných</t>
  </si>
  <si>
    <t xml:space="preserve">      89 - Ostatní konstrukce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</si>
  <si>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</si>
  <si>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</si>
  <si>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93 - Různé dokončovací konstrukce a práce inženýrských staveb</t>
  </si>
  <si>
    <t xml:space="preserve">    99 - Přesun hmot a manipulace se sutí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</si>
  <si>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</si>
  <si>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</si>
  <si>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</si>
  <si>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</si>
  <si>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</si>
  <si>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</si>
  <si>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</si>
  <si>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</si>
  <si>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</si>
  <si>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</si>
  <si>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</si>
  <si>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</si>
  <si>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</si>
  <si>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</si>
  <si>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</si>
  <si>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</si>
  <si>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</si>
  <si>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</si>
  <si>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</si>
  <si>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</si>
  <si>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</si>
  <si>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</si>
  <si>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113107213</t>
  </si>
  <si>
    <t>Odstranění podkladů nebo krytů s přemístěním hmot na skládku na vzdálenost do 20 m nebo s naložením na dopravní prostředek v ploše jednotlivě přes 200 m2 z kameniva těženého, o tl. vrstvy přes 200 do 300 mm</t>
  </si>
  <si>
    <t>m2</t>
  </si>
  <si>
    <t>CS ÚRS 2017 02</t>
  </si>
  <si>
    <t>4</t>
  </si>
  <si>
    <t>3</t>
  </si>
  <si>
    <t>-397853223</t>
  </si>
  <si>
    <t>VV</t>
  </si>
  <si>
    <t>1*25,6</t>
  </si>
  <si>
    <t>1*7,5</t>
  </si>
  <si>
    <t>Součet</t>
  </si>
  <si>
    <t>113107211</t>
  </si>
  <si>
    <t>Odstranění podkladů nebo krytů s přemístěním hmot na skládku na vzdálenost do 20 m nebo s naložením na dopravní prostředek v ploše jednotlivě přes 200 m2 z kameniva těženého, o tl. vrstvy do 100 mm</t>
  </si>
  <si>
    <t>1898196716</t>
  </si>
  <si>
    <t>113107222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</si>
  <si>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</si>
  <si>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2079717389</t>
  </si>
  <si>
    <t>113107243</t>
  </si>
  <si>
    <t>Odstranění podkladů nebo krytů s přemístěním hmot na skládku na vzdálenost do 20 m nebo s naložením na dopravní prostředek v ploše jednotlivě přes 200 m2 živičných, o tl. vrstvy přes 100 do 150 mm</t>
  </si>
  <si>
    <t>-1072661593</t>
  </si>
  <si>
    <t>1,2*25,6</t>
  </si>
  <si>
    <t>5</t>
  </si>
  <si>
    <t>852131479</t>
  </si>
  <si>
    <t>1*2</t>
  </si>
  <si>
    <t>12</t>
  </si>
  <si>
    <t>Zemní práce - odkopávky a prokopávky</t>
  </si>
  <si>
    <t>6</t>
  </si>
  <si>
    <t>124303101</t>
  </si>
  <si>
    <t>Vykopávky pro koryta vodotečí s přehozením výkopku na vzdálenost do 3 m nebo s naložením na dopravní prostředek v hornině tř. 4 do 1 000 m3</t>
  </si>
  <si>
    <t>-144746845</t>
  </si>
  <si>
    <t>0,9*0,6*5,6</t>
  </si>
  <si>
    <t>7</t>
  </si>
  <si>
    <t>124303109</t>
  </si>
  <si>
    <t>Vykopávky pro koryta vodotečí s přehozením výkopku na vzdálenost do 3 m nebo s naložením na dopravní prostředek v hornině tř. 4 Příplatek k cenám za lepivost horniny tř. 4</t>
  </si>
  <si>
    <t>-239561448</t>
  </si>
  <si>
    <t>8</t>
  </si>
  <si>
    <t>121101101</t>
  </si>
  <si>
    <t>Sejmutí ornice nebo lesní půdy s vodorovným přemístěním na hromady v místě upotřebení nebo na dočasné či trvalé skládky se složením, na vzdálenost do 50 m</t>
  </si>
  <si>
    <t>1182379931</t>
  </si>
  <si>
    <t>(21+24+13)*1*0,2</t>
  </si>
  <si>
    <t>13</t>
  </si>
  <si>
    <t>Zemní práce - hloubené vykopávky</t>
  </si>
  <si>
    <t>9</t>
  </si>
  <si>
    <t>132201202</t>
  </si>
  <si>
    <t>Hloubení zapažených i nezapažených rýh šířky přes 600 do 2 000 mm s urovnáním dna do předepsaného profilu a spádu v hornině tř. 3 přes 100 do 1 000 m3</t>
  </si>
  <si>
    <t>-982810714</t>
  </si>
  <si>
    <t>1*2,21*33,23</t>
  </si>
  <si>
    <t>1*2,32*13,25</t>
  </si>
  <si>
    <t>1*2*29,64</t>
  </si>
  <si>
    <t>1*1,57*21,49</t>
  </si>
  <si>
    <t>1*1,26*13,79</t>
  </si>
  <si>
    <t>1*0,88*8,83</t>
  </si>
  <si>
    <t>1*0,88*7,07</t>
  </si>
  <si>
    <t>1*0,9*2</t>
  </si>
  <si>
    <t>230,364</t>
  </si>
  <si>
    <t>-(ornice)</t>
  </si>
  <si>
    <t>-17,3</t>
  </si>
  <si>
    <t>201,464*0,6</t>
  </si>
  <si>
    <t>10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</si>
  <si>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</si>
  <si>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</si>
  <si>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-847100260</t>
  </si>
  <si>
    <t>132301202</t>
  </si>
  <si>
    <t>Hloubení zapažených i nezapažených rýh šířky přes 600 do 2 000 mm s urovnáním dna do předepsaného profilu a spádu v hornině tř. 4 přes 100 do 1 000 m3</t>
  </si>
  <si>
    <t>-40765008</t>
  </si>
  <si>
    <t>230,364-(11,6+17,3)</t>
  </si>
  <si>
    <t>201,464*0,4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</si>
  <si>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</si>
  <si>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</si>
  <si>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1398269663</t>
  </si>
  <si>
    <t>Zemní práce - zajištění výkopu, násypu a svahu</t>
  </si>
  <si>
    <t>151101101</t>
  </si>
  <si>
    <t>Zřízení pažení a rozepření stěn rýh pro podzemní vedení pro všechny šířky rýhy příložné pro jakoukoliv mezerovitost, hloubky do 2 m</t>
  </si>
  <si>
    <t>164193325</t>
  </si>
  <si>
    <t>2*2,21*33,23</t>
  </si>
  <si>
    <t>2*2,32*13,25</t>
  </si>
  <si>
    <t>2*2*29,64</t>
  </si>
  <si>
    <t>2*1,57*21,49</t>
  </si>
  <si>
    <t>2*1,26*13,79</t>
  </si>
  <si>
    <t>14</t>
  </si>
  <si>
    <t>151101111</t>
  </si>
  <si>
    <t>Odstranění pažení a rozepření stěn rýh pro podzemní vedení s uložením materiálu na vzdálenost do 3 m od kraje výkopu příložné, hloubky do 2 m</t>
  </si>
  <si>
    <t>1186242161</t>
  </si>
  <si>
    <t>16</t>
  </si>
  <si>
    <t>Zemní práce - přemístění výkopku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</si>
  <si>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</si>
  <si>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</si>
  <si>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300033120</t>
  </si>
  <si>
    <t>162601102</t>
  </si>
  <si>
    <t>Vodorovné přemístění výkopku nebo sypaniny po suchu na obvyklém dopravním prostředku, bez naložení výkopku, avšak se složením bez rozhrnutí z horniny tř. 1 až 4 na vzdálenost přes 4 000 do 5 000 m</t>
  </si>
  <si>
    <t>505184880</t>
  </si>
  <si>
    <t>129,3*1*0,1</t>
  </si>
  <si>
    <t>Mezisoučet</t>
  </si>
  <si>
    <t>0,5*1*33,2</t>
  </si>
  <si>
    <t>0,4*1*13,3</t>
  </si>
  <si>
    <t>0,35*1*64,9</t>
  </si>
  <si>
    <t>0,3*1*17,9</t>
  </si>
  <si>
    <t>1,1*1*9</t>
  </si>
  <si>
    <t>0,15*1*2</t>
  </si>
  <si>
    <t>17</t>
  </si>
  <si>
    <t>167101101</t>
  </si>
  <si>
    <t>Nakládání, skládání a překládání neulehlého výkopku nebo sypaniny nakládání, množství do 100 m3, z hornin tř. 1 až 4</t>
  </si>
  <si>
    <t>-1563963690</t>
  </si>
  <si>
    <t>Zemní práce - konstrukce ze zemin</t>
  </si>
  <si>
    <t>18</t>
  </si>
  <si>
    <t>171201201</t>
  </si>
  <si>
    <t>Uložení sypaniny na skládky</t>
  </si>
  <si>
    <t>-36187525</t>
  </si>
  <si>
    <t>19</t>
  </si>
  <si>
    <t>174101101</t>
  </si>
  <si>
    <t>Zásyp sypaninou z jakékoliv horniny s uložením výkopku ve vrstvách se zhutněním jam, šachet, rýh nebo kolem objektů v těchto vykopávkách</t>
  </si>
  <si>
    <t>-1263497573</t>
  </si>
  <si>
    <t>-(vytlačná)</t>
  </si>
  <si>
    <t>M</t>
  </si>
  <si>
    <t>583439590</t>
  </si>
  <si>
    <t>kamenivo drcené hrubé frakce 32-63</t>
  </si>
  <si>
    <t>t</t>
  </si>
  <si>
    <t>844503294</t>
  </si>
  <si>
    <t>22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</si>
  <si>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</si>
  <si>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</si>
  <si>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286684573</t>
  </si>
  <si>
    <t>23</t>
  </si>
  <si>
    <t>583373020</t>
  </si>
  <si>
    <t>štěrkopísek frakce 0-16</t>
  </si>
  <si>
    <t>-762930831</t>
  </si>
  <si>
    <t>95,0095*2 'Přepočtené koeficientem množství</t>
  </si>
  <si>
    <t>20</t>
  </si>
  <si>
    <t>1773517185</t>
  </si>
  <si>
    <t>Zemní práce - povrchové úpravy terénu</t>
  </si>
  <si>
    <t>24</t>
  </si>
  <si>
    <t>181101133</t>
  </si>
  <si>
    <t>Úprava pozemku s rozpojením a přehrnutím včetně urovnání v zemině tř. 3, s přemístěním na vzdálenost přes 40 do 60 m</t>
  </si>
  <si>
    <t>492919387</t>
  </si>
  <si>
    <t>25</t>
  </si>
  <si>
    <t>181301103</t>
  </si>
  <si>
    <t>Rozprostření a urovnání ornice v rovině nebo ve svahu sklonu do 1:5 při souvislé ploše do 500 m2, tl. vrstvy přes 150 do 200 mm</t>
  </si>
  <si>
    <t>1735953163</t>
  </si>
  <si>
    <t>(21+24+13)*1</t>
  </si>
  <si>
    <t>26</t>
  </si>
  <si>
    <t>181411121</t>
  </si>
  <si>
    <t>Založení trávníku na půdě předem připravené plochy do 1000 m2 výsevem včetně utažení lučního v rovině nebo na svahu do 1:5</t>
  </si>
  <si>
    <t>1565366317</t>
  </si>
  <si>
    <t>27</t>
  </si>
  <si>
    <t>005724720</t>
  </si>
  <si>
    <t>osivo směs travní krajinná - rovinná</t>
  </si>
  <si>
    <t>kg</t>
  </si>
  <si>
    <t>930855942</t>
  </si>
  <si>
    <t>1,533*0,015 'Přepočtené koeficientem množství</t>
  </si>
  <si>
    <t>Vodorovné konstrukce</t>
  </si>
  <si>
    <t>45</t>
  </si>
  <si>
    <t>Podkladní a vedlejší konstrukce kromě vozovek a železničního svršku</t>
  </si>
  <si>
    <t>28</t>
  </si>
  <si>
    <t>451504113</t>
  </si>
  <si>
    <t>Zřízení podkladní vrstvy z kameniva pod dlažbu tl. přes 150 do 200 mm</t>
  </si>
  <si>
    <t>-2136202297</t>
  </si>
  <si>
    <t xml:space="preserve">viz. výkr. D.8  a D.1. Technická zpráva</t>
  </si>
  <si>
    <t>29</t>
  </si>
  <si>
    <t>583373310</t>
  </si>
  <si>
    <t>štěrkopísek frakce 0-22</t>
  </si>
  <si>
    <t>140903022</t>
  </si>
  <si>
    <t>30</t>
  </si>
  <si>
    <t>452311161</t>
  </si>
  <si>
    <t>Podkladní a zajišťovací konstrukce z betonu prostého v otevřeném výkopu desky pod potrubí, stoky a drobné objekty z betonu tř. C 25/30</t>
  </si>
  <si>
    <t>383036676</t>
  </si>
  <si>
    <t>2,7</t>
  </si>
  <si>
    <t xml:space="preserve">viz. výkr. D.7  a D.1. Technická zpráva</t>
  </si>
  <si>
    <t>31</t>
  </si>
  <si>
    <t>451573111</t>
  </si>
  <si>
    <t>Lože pod potrubí, stoky a drobné objekty v otevřeném výkopu z písku a štěrkopísku do 63 mm</t>
  </si>
  <si>
    <t>1914375778</t>
  </si>
  <si>
    <t>46</t>
  </si>
  <si>
    <t>Zpevněné plochy kromě vozovek a železničních svršků</t>
  </si>
  <si>
    <t>32</t>
  </si>
  <si>
    <t>461211721</t>
  </si>
  <si>
    <t>Patka z lomového kamene lomařsky upraveného pro dlažbu zděná na sucho s vyspárováním cementovou maltou</t>
  </si>
  <si>
    <t>1425441384</t>
  </si>
  <si>
    <t>33</t>
  </si>
  <si>
    <t>464531111</t>
  </si>
  <si>
    <t>Pohoz dna nebo svahů jakékoliv tloušťky z hrubého drceného kameniva, z terénu, frakce 32 - 63 mm</t>
  </si>
  <si>
    <t>1727583797</t>
  </si>
  <si>
    <t>34</t>
  </si>
  <si>
    <t>463211141</t>
  </si>
  <si>
    <t>Rovnanina z lomového kamene neupraveného pro podélné i příčné objekty objemu do 3 m3 z kamene tříděného, s urovnáním líce a vyklínováním spár úlomky kamene hmotnost jednotlivých kamenů do 80 kg</t>
  </si>
  <si>
    <t>-831423474</t>
  </si>
  <si>
    <t>3,273</t>
  </si>
  <si>
    <t xml:space="preserve">viz. výkr. D.8.  a D.1. Technická zpráva</t>
  </si>
  <si>
    <t>Komunikace pozemní</t>
  </si>
  <si>
    <t>56</t>
  </si>
  <si>
    <t>Podkladní vrstvy komunikací, letišť a ploch</t>
  </si>
  <si>
    <t>35</t>
  </si>
  <si>
    <t>564251111</t>
  </si>
  <si>
    <t>Podklad nebo podsyp ze štěrkopísku ŠP s rozprostřením, vlhčením a zhutněním, po zhutnění tl. 150 mm</t>
  </si>
  <si>
    <t>914914325</t>
  </si>
  <si>
    <t>36</t>
  </si>
  <si>
    <t>564751111</t>
  </si>
  <si>
    <t>Podklad nebo kryt z kameniva hrubého drceného vel. 32-63 mm s rozprostřením a zhutněním, po zhutnění tl. 150 mm</t>
  </si>
  <si>
    <t>-1133993384</t>
  </si>
  <si>
    <t>37</t>
  </si>
  <si>
    <t>137595320</t>
  </si>
  <si>
    <t>38</t>
  </si>
  <si>
    <t>564761111</t>
  </si>
  <si>
    <t>Podklad nebo kryt z kameniva hrubého drceného vel. 32-63 mm s rozprostřením a zhutněním, po zhutnění tl. 200 mm</t>
  </si>
  <si>
    <t>-1910193</t>
  </si>
  <si>
    <t>57</t>
  </si>
  <si>
    <t>Kryty pozemních komunikací letišť a ploch z kameniva nebo živičné</t>
  </si>
  <si>
    <t>39</t>
  </si>
  <si>
    <t>577145132</t>
  </si>
  <si>
    <t>Asfaltový beton vrstva ložní ACL 16 (ABH) s rozprostřením a zhutněním z modifikovaného asfaltu v pruhu šířky do 3 m, po zhutnění tl. 50 mm</t>
  </si>
  <si>
    <t>-1844716313</t>
  </si>
  <si>
    <t>0,745*7,5</t>
  </si>
  <si>
    <t>40</t>
  </si>
  <si>
    <t>577166131</t>
  </si>
  <si>
    <t>Asfaltový beton vrstva ložní ACL 22 (ABVH) s rozprostřením a zhutněním z modifikovaného asfaltu, po zhutnění v pruhu šířky do 3 m, po zhutnění tl. 70 mm</t>
  </si>
  <si>
    <t>1483114448</t>
  </si>
  <si>
    <t>Trubní vedení</t>
  </si>
  <si>
    <t>87</t>
  </si>
  <si>
    <t>Potrubí z trub plastických a skleněných</t>
  </si>
  <si>
    <t>41</t>
  </si>
  <si>
    <t>871350410</t>
  </si>
  <si>
    <t>Montáž kanalizačního potrubí z plastů z polypropylenu PP korugovaného SN 10 DN 200</t>
  </si>
  <si>
    <t>m</t>
  </si>
  <si>
    <t>-1248241672</t>
  </si>
  <si>
    <t>17,9</t>
  </si>
  <si>
    <t xml:space="preserve">viz. výkr. D.2,D.3  a D.1. Technická zpráva</t>
  </si>
  <si>
    <t>42</t>
  </si>
  <si>
    <t>286147220</t>
  </si>
  <si>
    <t>trubka kanalizační žebrovaná PP vnitřní průměr 200mm, dl. 5m</t>
  </si>
  <si>
    <t>kus</t>
  </si>
  <si>
    <t>-1520514523</t>
  </si>
  <si>
    <t>43</t>
  </si>
  <si>
    <t>286147200</t>
  </si>
  <si>
    <t>trubka kanalizační žebrovaná PP vnitřní průměr 200mm, dl. 2m</t>
  </si>
  <si>
    <t>1158472143</t>
  </si>
  <si>
    <t>44</t>
  </si>
  <si>
    <t>871390410</t>
  </si>
  <si>
    <t>Montáž kanalizačního potrubí z plastů z polypropylenu PP korugovaného SN 10 DN 400</t>
  </si>
  <si>
    <t>938001606</t>
  </si>
  <si>
    <t>33,2</t>
  </si>
  <si>
    <t>286147340</t>
  </si>
  <si>
    <t>trubka kanalizační žebrovaná PP vnitřní průměr 400mm, dl. 5m</t>
  </si>
  <si>
    <t>-37678458</t>
  </si>
  <si>
    <t>286147320</t>
  </si>
  <si>
    <t>trubka kanalizační žebrovaná PP vnitřní průměr 400mm, dl. 2m</t>
  </si>
  <si>
    <t>-325210050</t>
  </si>
  <si>
    <t>47</t>
  </si>
  <si>
    <t>871370410</t>
  </si>
  <si>
    <t>Montáž kanalizačního potrubí z plastů z polypropylenu PP korugovaného SN 10 DN 300</t>
  </si>
  <si>
    <t>-1574471834</t>
  </si>
  <si>
    <t>13,3</t>
  </si>
  <si>
    <t>48</t>
  </si>
  <si>
    <t>286147300</t>
  </si>
  <si>
    <t>trubka kanalizační žebrovaná PP vnitřní průměr 300mm, dl. 5m</t>
  </si>
  <si>
    <t>357002894</t>
  </si>
  <si>
    <t>49</t>
  </si>
  <si>
    <t>286147280</t>
  </si>
  <si>
    <t>trubka kanalizační žebrovaná PP vnitřní průměr 300mm, dl. 2m</t>
  </si>
  <si>
    <t>1930013391</t>
  </si>
  <si>
    <t>50</t>
  </si>
  <si>
    <t>871360410</t>
  </si>
  <si>
    <t>Montáž kanalizačního potrubí z plastů z polypropylenu PP korugovaného SN 10 DN 250</t>
  </si>
  <si>
    <t>175258362</t>
  </si>
  <si>
    <t>64,9</t>
  </si>
  <si>
    <t>51</t>
  </si>
  <si>
    <t>286147260</t>
  </si>
  <si>
    <t>trubka kanalizační žebrovaná PP vnitřní průměr 250mm, dl. 5m</t>
  </si>
  <si>
    <t>2127220518</t>
  </si>
  <si>
    <t>52</t>
  </si>
  <si>
    <t>286147240</t>
  </si>
  <si>
    <t>trubka kanalizační žebrovaná PP vnitřní průměr 250mm, dl. 2m</t>
  </si>
  <si>
    <t>-1765193773</t>
  </si>
  <si>
    <t>89</t>
  </si>
  <si>
    <t>Ostatní konstrukce</t>
  </si>
  <si>
    <t>53</t>
  </si>
  <si>
    <t>R02</t>
  </si>
  <si>
    <t>Výustní objekt DN 400</t>
  </si>
  <si>
    <t>794570121</t>
  </si>
  <si>
    <t>54</t>
  </si>
  <si>
    <t>894812232</t>
  </si>
  <si>
    <t>Revizní a čistící šachta z polypropylenu PP pro hladké trouby [např. systém KG] DN 425 roura šachtová korugovaná bez hrdla, světlé hloubky 2000 mm</t>
  </si>
  <si>
    <t>-1385003956</t>
  </si>
  <si>
    <t xml:space="preserve">viz. výkr. D.2,D.3, D.6.  a D.1. Technická zpráva</t>
  </si>
  <si>
    <t>55</t>
  </si>
  <si>
    <t>894812332</t>
  </si>
  <si>
    <t>Revizní a čistící šachta z polypropylenu PP pro hladké trouby [např. systém KG] DN 600 roura šachtová korugovaná, světlé hloubky 2 000 mm</t>
  </si>
  <si>
    <t>1551131890</t>
  </si>
  <si>
    <t xml:space="preserve">viz. výkr. D.2,D.3, D.5.  a D.1. Technická zpráva</t>
  </si>
  <si>
    <t>Ostatní konstrukce a práce, bourání</t>
  </si>
  <si>
    <t>91</t>
  </si>
  <si>
    <t>Doplňující konstrukce a práce pozemních komunikací, letišť a ploch</t>
  </si>
  <si>
    <t>919735113</t>
  </si>
  <si>
    <t>Řezání stávajícího živičného krytu nebo podkladu hloubky přes 100 do 150 mm</t>
  </si>
  <si>
    <t>1717718738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</si>
  <si>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</si>
  <si>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</si>
  <si>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256555846</t>
  </si>
  <si>
    <t>93</t>
  </si>
  <si>
    <t>Různé dokončovací konstrukce a práce inženýrských staveb</t>
  </si>
  <si>
    <t>58</t>
  </si>
  <si>
    <t>935113211</t>
  </si>
  <si>
    <t>Osazení odvodňovacího žlabu s krycím roštem betonového šířky do 200 mm</t>
  </si>
  <si>
    <t>-482285463</t>
  </si>
  <si>
    <t>59</t>
  </si>
  <si>
    <t>R01</t>
  </si>
  <si>
    <t>žlab</t>
  </si>
  <si>
    <t>-76639590</t>
  </si>
  <si>
    <t>99</t>
  </si>
  <si>
    <t>Přesun hmot a manipulace se sutí</t>
  </si>
  <si>
    <t>60</t>
  </si>
  <si>
    <t>997221551</t>
  </si>
  <si>
    <t>Vodorovná doprava suti bez naložení, ale se složením a s hrubým urovnáním ze sypkých materiálů, na vzdálenost do 1 km</t>
  </si>
  <si>
    <t>-1888479511</t>
  </si>
  <si>
    <t>44,765</t>
  </si>
  <si>
    <t>viz. odd. 11</t>
  </si>
  <si>
    <t>61</t>
  </si>
  <si>
    <t>997221569</t>
  </si>
  <si>
    <t>Vodorovná doprava suti bez naložení, ale se složením a s hrubým urovnáním Příplatek k ceně za každý další i započatý 1 km přes 1 km</t>
  </si>
  <si>
    <t>-600590538</t>
  </si>
  <si>
    <t>62</t>
  </si>
  <si>
    <t>997221612</t>
  </si>
  <si>
    <t>Nakládání na dopravní prostředky pro vodorovnou dopravu vybouraných hmot</t>
  </si>
  <si>
    <t>-510285935</t>
  </si>
  <si>
    <t>63</t>
  </si>
  <si>
    <t>997221845</t>
  </si>
  <si>
    <t>Poplatek za uložení stavebního odpadu na skládce (skládkovné) asfaltového bez obsahu dehtu</t>
  </si>
  <si>
    <t>-978090726</t>
  </si>
  <si>
    <t>998</t>
  </si>
  <si>
    <t>Přesun hmot</t>
  </si>
  <si>
    <t>64</t>
  </si>
  <si>
    <t>998225111</t>
  </si>
  <si>
    <t>Přesun hmot pro komunikace s krytem z kameniva, monolitickým betonovým nebo živičným dopravní vzdálenost do 200 m jakékoliv délky objektu</t>
  </si>
  <si>
    <t>135169530</t>
  </si>
  <si>
    <t>59,459</t>
  </si>
  <si>
    <t>viz. odd. 56 a 57</t>
  </si>
  <si>
    <t>66</t>
  </si>
  <si>
    <t>998321011</t>
  </si>
  <si>
    <t>Přesun hmot pro objekty hráze přehradní zemní a kamenité dopravní vzdálenost do 500 m</t>
  </si>
  <si>
    <t>29404774</t>
  </si>
  <si>
    <t>22,104</t>
  </si>
  <si>
    <t>viz. odd. 046</t>
  </si>
  <si>
    <t>67</t>
  </si>
  <si>
    <t>998321094</t>
  </si>
  <si>
    <t>Přesun hmot pro objekty hráze přehradní zemní a kamenité Příplatek k ceně za zvětšený přesun přes vymezenou největší dopravní vzdálenost do 5 000 m</t>
  </si>
  <si>
    <t>-192722490</t>
  </si>
  <si>
    <t>65</t>
  </si>
  <si>
    <t>998276101</t>
  </si>
  <si>
    <t>Přesun hmot pro trubní vedení hloubené z trub z plastických hmot nebo sklolaminátových pro vodovody nebo kanalizace v otevřeném výkopu dopravní vzdálenost do 15 m</t>
  </si>
  <si>
    <t>1494788849</t>
  </si>
  <si>
    <t>182,119</t>
  </si>
  <si>
    <t>213,125 -odd. 56,57,46 a p.č. 30,31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</si>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</sst>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0000A8"/>
      <name val="Trebuchet MS"/>
    </font>
    <font>
      <sz val="8"/>
      <color rgb="FF800080"/>
      <name val="Trebuchet MS"/>
    </font>
    <font>
      <i/>
      <sz val="8"/>
      <color rgb="FF003366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sz val="8"/>
      <color rgb="FF00000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none">
        <fgColor indexed="64"/>
        <bgColor indexed="65"/>
      </patternFill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0" fillId="0" borderId="0" xfId="0" applyAlignment="1">
      <alignment horizontal="center" vertical="center"/>
      <protection locked="0"/>
    </xf>
    <xf numFmtId="0" fontId="14" fillId="3" borderId="0" xfId="0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vertical="center"/>
    </xf>
    <xf numFmtId="0" fontId="16" fillId="3" borderId="0" xfId="0" applyFont="1" applyFill="1" applyAlignment="1" applyProtection="1">
      <alignment horizontal="left" vertical="center"/>
    </xf>
    <xf numFmtId="0" fontId="17" fillId="3" borderId="0" xfId="1" applyFont="1" applyFill="1" applyAlignment="1" applyProtection="1">
      <alignment vertical="center"/>
    </xf>
    <xf numFmtId="0" fontId="46" fillId="3" borderId="0" xfId="1" applyFill="1"/>
    <xf numFmtId="0" fontId="0" fillId="3" borderId="0" xfId="0" applyFill="1"/>
    <xf numFmtId="0" fontId="14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8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2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3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3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2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horizontal="left"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8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0" fontId="2" fillId="6" borderId="11" xfId="0" applyFont="1" applyFill="1" applyBorder="1" applyAlignment="1" applyProtection="1">
      <alignment horizontal="center" vertical="center"/>
    </xf>
    <xf numFmtId="0" fontId="21" fillId="0" borderId="20" xfId="0" applyFont="1" applyBorder="1" applyAlignment="1" applyProtection="1">
      <alignment horizontal="center" vertical="center" wrapText="1"/>
    </xf>
    <xf numFmtId="0" fontId="21" fillId="0" borderId="21" xfId="0" applyFont="1" applyBorder="1" applyAlignment="1" applyProtection="1">
      <alignment horizontal="center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5" fillId="0" borderId="18" xfId="0" applyNumberFormat="1" applyFont="1" applyBorder="1" applyAlignment="1" applyProtection="1">
      <alignment vertical="center"/>
    </xf>
    <xf numFmtId="4" fontId="25" fillId="0" borderId="0" xfId="0" applyNumberFormat="1" applyFont="1" applyBorder="1" applyAlignment="1" applyProtection="1">
      <alignment vertical="center"/>
    </xf>
    <xf numFmtId="166" fontId="25" fillId="0" borderId="0" xfId="0" applyNumberFormat="1" applyFont="1" applyBorder="1" applyAlignment="1" applyProtection="1">
      <alignment vertical="center"/>
    </xf>
    <xf numFmtId="4" fontId="25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5" fillId="3" borderId="0" xfId="0" applyFont="1" applyFill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32" fillId="3" borderId="0" xfId="1" applyFont="1" applyFill="1" applyAlignment="1">
      <alignment vertical="center"/>
    </xf>
    <xf numFmtId="0" fontId="15" fillId="3" borderId="0" xfId="0" applyFont="1" applyFill="1" applyAlignment="1" applyProtection="1">
      <alignment vertical="center"/>
      <protection locked="0"/>
    </xf>
    <xf numFmtId="0" fontId="33" fillId="0" borderId="0" xfId="0" applyFont="1" applyAlignment="1">
      <alignment horizontal="left" vertical="center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1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6" fillId="0" borderId="0" xfId="0" applyNumberFormat="1" applyFont="1" applyAlignment="1" applyProtection="1"/>
    <xf numFmtId="166" fontId="35" fillId="0" borderId="16" xfId="0" applyNumberFormat="1" applyFont="1" applyBorder="1" applyAlignment="1" applyProtection="1"/>
    <xf numFmtId="166" fontId="35" fillId="0" borderId="17" xfId="0" applyNumberFormat="1" applyFont="1" applyBorder="1" applyAlignment="1" applyProtection="1"/>
    <xf numFmtId="4" fontId="36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8" fillId="0" borderId="28" xfId="0" applyFont="1" applyBorder="1" applyAlignment="1" applyProtection="1">
      <alignment horizontal="center" vertical="center"/>
    </xf>
    <xf numFmtId="49" fontId="38" fillId="0" borderId="28" xfId="0" applyNumberFormat="1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left" vertical="center" wrapText="1"/>
    </xf>
    <xf numFmtId="0" fontId="38" fillId="0" borderId="28" xfId="0" applyFont="1" applyBorder="1" applyAlignment="1" applyProtection="1">
      <alignment horizontal="center" vertical="center" wrapText="1"/>
    </xf>
    <xf numFmtId="167" fontId="38" fillId="0" borderId="28" xfId="0" applyNumberFormat="1" applyFont="1" applyBorder="1" applyAlignment="1" applyProtection="1">
      <alignment vertical="center"/>
    </xf>
    <xf numFmtId="4" fontId="38" fillId="4" borderId="28" xfId="0" applyNumberFormat="1" applyFont="1" applyFill="1" applyBorder="1" applyAlignment="1" applyProtection="1">
      <alignment vertical="center"/>
      <protection locked="0"/>
    </xf>
    <xf numFmtId="4" fontId="38" fillId="0" borderId="28" xfId="0" applyNumberFormat="1" applyFont="1" applyBorder="1" applyAlignment="1" applyProtection="1">
      <alignment vertical="center"/>
    </xf>
    <xf numFmtId="0" fontId="38" fillId="0" borderId="5" xfId="0" applyFont="1" applyBorder="1" applyAlignment="1">
      <alignment vertical="center"/>
    </xf>
    <xf numFmtId="0" fontId="38" fillId="4" borderId="28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12" fillId="0" borderId="5" xfId="0" applyFont="1" applyBorder="1" applyAlignment="1" applyProtection="1"/>
    <xf numFmtId="0" fontId="12" fillId="0" borderId="0" xfId="0" applyFont="1" applyAlignment="1" applyProtection="1"/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protection locked="0"/>
    </xf>
    <xf numFmtId="4" fontId="12" fillId="0" borderId="0" xfId="0" applyNumberFormat="1" applyFont="1" applyAlignment="1" applyProtection="1"/>
    <xf numFmtId="0" fontId="12" fillId="0" borderId="5" xfId="0" applyFont="1" applyBorder="1" applyAlignment="1"/>
    <xf numFmtId="0" fontId="12" fillId="0" borderId="18" xfId="0" applyFont="1" applyBorder="1" applyAlignment="1" applyProtection="1"/>
    <xf numFmtId="0" fontId="12" fillId="0" borderId="0" xfId="0" applyFont="1" applyBorder="1" applyAlignment="1" applyProtection="1"/>
    <xf numFmtId="166" fontId="12" fillId="0" borderId="0" xfId="0" applyNumberFormat="1" applyFont="1" applyBorder="1" applyAlignment="1" applyProtection="1"/>
    <xf numFmtId="166" fontId="12" fillId="0" borderId="19" xfId="0" applyNumberFormat="1" applyFont="1" applyBorder="1" applyAlignment="1" applyProtection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vertical="center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2" borderId="1" xfId="0" applyFont="1" applyFill="1" applyBorder="1" applyAlignment="1">
      <alignment horizontal="left" vertical="center"/>
      <protection locked="0"/>
    </xf>
    <xf numFmtId="0" fontId="42" fillId="2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7" t="s">
        <v>0</v>
      </c>
      <c r="B1" s="18"/>
      <c r="C1" s="18"/>
      <c r="D1" s="19" t="s">
        <v>1</v>
      </c>
      <c r="E1" s="18"/>
      <c r="F1" s="18"/>
      <c r="G1" s="18"/>
      <c r="H1" s="18"/>
      <c r="I1" s="18"/>
      <c r="J1" s="18"/>
      <c r="K1" s="20" t="s">
        <v>2</v>
      </c>
      <c r="L1" s="20"/>
      <c r="M1" s="20"/>
      <c r="N1" s="20"/>
      <c r="O1" s="20"/>
      <c r="P1" s="20"/>
      <c r="Q1" s="20"/>
      <c r="R1" s="20"/>
      <c r="S1" s="20"/>
      <c r="T1" s="18"/>
      <c r="U1" s="18"/>
      <c r="V1" s="18"/>
      <c r="W1" s="20" t="s">
        <v>3</v>
      </c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3" t="s">
        <v>4</v>
      </c>
      <c r="BB1" s="23" t="s">
        <v>5</v>
      </c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T1" s="24" t="s">
        <v>6</v>
      </c>
      <c r="BU1" s="24" t="s">
        <v>6</v>
      </c>
      <c r="BV1" s="24" t="s">
        <v>7</v>
      </c>
    </row>
    <row r="2" ht="36.96" customHeight="1">
      <c r="AR2"/>
      <c r="BS2" s="25" t="s">
        <v>8</v>
      </c>
      <c r="BT2" s="25" t="s">
        <v>9</v>
      </c>
    </row>
    <row r="3" ht="6.96" customHeight="1">
      <c r="B3" s="2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8"/>
      <c r="BS3" s="25" t="s">
        <v>8</v>
      </c>
      <c r="BT3" s="25" t="s">
        <v>10</v>
      </c>
    </row>
    <row r="4" ht="36.96" customHeight="1">
      <c r="B4" s="29"/>
      <c r="C4" s="30"/>
      <c r="D4" s="31" t="s">
        <v>11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2"/>
      <c r="AS4" s="33" t="s">
        <v>12</v>
      </c>
      <c r="BE4" s="34" t="s">
        <v>13</v>
      </c>
      <c r="BS4" s="25" t="s">
        <v>14</v>
      </c>
    </row>
    <row r="5" ht="14.4" customHeight="1">
      <c r="B5" s="29"/>
      <c r="C5" s="30"/>
      <c r="D5" s="35" t="s">
        <v>15</v>
      </c>
      <c r="E5" s="30"/>
      <c r="F5" s="30"/>
      <c r="G5" s="30"/>
      <c r="H5" s="30"/>
      <c r="I5" s="30"/>
      <c r="J5" s="30"/>
      <c r="K5" s="36" t="s">
        <v>16</v>
      </c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2"/>
      <c r="BE5" s="37" t="s">
        <v>17</v>
      </c>
      <c r="BS5" s="25" t="s">
        <v>8</v>
      </c>
    </row>
    <row r="6" ht="36.96" customHeight="1">
      <c r="B6" s="29"/>
      <c r="C6" s="30"/>
      <c r="D6" s="38" t="s">
        <v>18</v>
      </c>
      <c r="E6" s="30"/>
      <c r="F6" s="30"/>
      <c r="G6" s="30"/>
      <c r="H6" s="30"/>
      <c r="I6" s="30"/>
      <c r="J6" s="30"/>
      <c r="K6" s="39" t="s">
        <v>19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2"/>
      <c r="BE6" s="40"/>
      <c r="BS6" s="25" t="s">
        <v>8</v>
      </c>
    </row>
    <row r="7" ht="14.4" customHeight="1">
      <c r="B7" s="29"/>
      <c r="C7" s="30"/>
      <c r="D7" s="41" t="s">
        <v>20</v>
      </c>
      <c r="E7" s="30"/>
      <c r="F7" s="30"/>
      <c r="G7" s="30"/>
      <c r="H7" s="30"/>
      <c r="I7" s="30"/>
      <c r="J7" s="30"/>
      <c r="K7" s="36" t="s">
        <v>21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41" t="s">
        <v>22</v>
      </c>
      <c r="AL7" s="30"/>
      <c r="AM7" s="30"/>
      <c r="AN7" s="36" t="s">
        <v>21</v>
      </c>
      <c r="AO7" s="30"/>
      <c r="AP7" s="30"/>
      <c r="AQ7" s="32"/>
      <c r="BE7" s="40"/>
      <c r="BS7" s="25" t="s">
        <v>8</v>
      </c>
    </row>
    <row r="8" ht="14.4" customHeight="1">
      <c r="B8" s="29"/>
      <c r="C8" s="30"/>
      <c r="D8" s="41" t="s">
        <v>23</v>
      </c>
      <c r="E8" s="30"/>
      <c r="F8" s="30"/>
      <c r="G8" s="30"/>
      <c r="H8" s="30"/>
      <c r="I8" s="30"/>
      <c r="J8" s="30"/>
      <c r="K8" s="36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41" t="s">
        <v>25</v>
      </c>
      <c r="AL8" s="30"/>
      <c r="AM8" s="30"/>
      <c r="AN8" s="42" t="s">
        <v>26</v>
      </c>
      <c r="AO8" s="30"/>
      <c r="AP8" s="30"/>
      <c r="AQ8" s="32"/>
      <c r="BE8" s="40"/>
      <c r="BS8" s="25" t="s">
        <v>8</v>
      </c>
    </row>
    <row r="9" ht="14.4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2"/>
      <c r="BE9" s="40"/>
      <c r="BS9" s="25" t="s">
        <v>8</v>
      </c>
    </row>
    <row r="10" ht="14.4" customHeight="1">
      <c r="B10" s="29"/>
      <c r="C10" s="30"/>
      <c r="D10" s="41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41" t="s">
        <v>28</v>
      </c>
      <c r="AL10" s="30"/>
      <c r="AM10" s="30"/>
      <c r="AN10" s="36" t="s">
        <v>21</v>
      </c>
      <c r="AO10" s="30"/>
      <c r="AP10" s="30"/>
      <c r="AQ10" s="32"/>
      <c r="BE10" s="40"/>
      <c r="BS10" s="25" t="s">
        <v>8</v>
      </c>
    </row>
    <row r="11" ht="18.48" customHeight="1">
      <c r="B11" s="29"/>
      <c r="C11" s="30"/>
      <c r="D11" s="30"/>
      <c r="E11" s="36" t="s">
        <v>29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41" t="s">
        <v>30</v>
      </c>
      <c r="AL11" s="30"/>
      <c r="AM11" s="30"/>
      <c r="AN11" s="36" t="s">
        <v>21</v>
      </c>
      <c r="AO11" s="30"/>
      <c r="AP11" s="30"/>
      <c r="AQ11" s="32"/>
      <c r="BE11" s="40"/>
      <c r="BS11" s="25" t="s">
        <v>8</v>
      </c>
    </row>
    <row r="12" ht="6.96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2"/>
      <c r="BE12" s="40"/>
      <c r="BS12" s="25" t="s">
        <v>8</v>
      </c>
    </row>
    <row r="13" ht="14.4" customHeight="1">
      <c r="B13" s="29"/>
      <c r="C13" s="30"/>
      <c r="D13" s="41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41" t="s">
        <v>28</v>
      </c>
      <c r="AL13" s="30"/>
      <c r="AM13" s="30"/>
      <c r="AN13" s="43" t="s">
        <v>32</v>
      </c>
      <c r="AO13" s="30"/>
      <c r="AP13" s="30"/>
      <c r="AQ13" s="32"/>
      <c r="BE13" s="40"/>
      <c r="BS13" s="25" t="s">
        <v>8</v>
      </c>
    </row>
    <row r="14">
      <c r="B14" s="29"/>
      <c r="C14" s="30"/>
      <c r="D14" s="30"/>
      <c r="E14" s="43" t="s">
        <v>32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1" t="s">
        <v>30</v>
      </c>
      <c r="AL14" s="30"/>
      <c r="AM14" s="30"/>
      <c r="AN14" s="43" t="s">
        <v>32</v>
      </c>
      <c r="AO14" s="30"/>
      <c r="AP14" s="30"/>
      <c r="AQ14" s="32"/>
      <c r="BE14" s="40"/>
      <c r="BS14" s="25" t="s">
        <v>8</v>
      </c>
    </row>
    <row r="15" ht="6.96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2"/>
      <c r="BE15" s="40"/>
      <c r="BS15" s="25" t="s">
        <v>6</v>
      </c>
    </row>
    <row r="16" ht="14.4" customHeight="1">
      <c r="B16" s="29"/>
      <c r="C16" s="30"/>
      <c r="D16" s="41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41" t="s">
        <v>28</v>
      </c>
      <c r="AL16" s="30"/>
      <c r="AM16" s="30"/>
      <c r="AN16" s="36" t="s">
        <v>21</v>
      </c>
      <c r="AO16" s="30"/>
      <c r="AP16" s="30"/>
      <c r="AQ16" s="32"/>
      <c r="BE16" s="40"/>
      <c r="BS16" s="25" t="s">
        <v>6</v>
      </c>
    </row>
    <row r="17" ht="18.48" customHeight="1">
      <c r="B17" s="29"/>
      <c r="C17" s="30"/>
      <c r="D17" s="30"/>
      <c r="E17" s="36" t="s">
        <v>34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41" t="s">
        <v>30</v>
      </c>
      <c r="AL17" s="30"/>
      <c r="AM17" s="30"/>
      <c r="AN17" s="36" t="s">
        <v>21</v>
      </c>
      <c r="AO17" s="30"/>
      <c r="AP17" s="30"/>
      <c r="AQ17" s="32"/>
      <c r="BE17" s="40"/>
      <c r="BS17" s="25" t="s">
        <v>35</v>
      </c>
    </row>
    <row r="18" ht="6.96" customHeight="1">
      <c r="B18" s="29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2"/>
      <c r="BE18" s="40"/>
      <c r="BS18" s="25" t="s">
        <v>8</v>
      </c>
    </row>
    <row r="19" ht="14.4" customHeight="1">
      <c r="B19" s="29"/>
      <c r="C19" s="30"/>
      <c r="D19" s="41" t="s">
        <v>36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2"/>
      <c r="BE19" s="40"/>
      <c r="BS19" s="25" t="s">
        <v>8</v>
      </c>
    </row>
    <row r="20" ht="16.5" customHeight="1">
      <c r="B20" s="29"/>
      <c r="C20" s="30"/>
      <c r="D20" s="30"/>
      <c r="E20" s="45" t="s">
        <v>21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30"/>
      <c r="AP20" s="30"/>
      <c r="AQ20" s="32"/>
      <c r="BE20" s="40"/>
      <c r="BS20" s="25" t="s">
        <v>6</v>
      </c>
    </row>
    <row r="21" ht="6.96" customHeight="1">
      <c r="B21" s="29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2"/>
      <c r="BE21" s="40"/>
    </row>
    <row r="22" ht="6.96" customHeight="1">
      <c r="B22" s="29"/>
      <c r="C22" s="30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30"/>
      <c r="AQ22" s="32"/>
      <c r="BE22" s="40"/>
    </row>
    <row r="23" s="1" customFormat="1" ht="25.92" customHeight="1">
      <c r="B23" s="47"/>
      <c r="C23" s="48"/>
      <c r="D23" s="49" t="s">
        <v>37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40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40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38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39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40</v>
      </c>
      <c r="AL25" s="53"/>
      <c r="AM25" s="53"/>
      <c r="AN25" s="53"/>
      <c r="AO25" s="53"/>
      <c r="AP25" s="48"/>
      <c r="AQ25" s="52"/>
      <c r="BE25" s="40"/>
    </row>
    <row r="26" s="2" customFormat="1" ht="14.4" customHeight="1">
      <c r="B26" s="54"/>
      <c r="C26" s="55"/>
      <c r="D26" s="56" t="s">
        <v>41</v>
      </c>
      <c r="E26" s="55"/>
      <c r="F26" s="56" t="s">
        <v>42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40"/>
    </row>
    <row r="27" s="2" customFormat="1" ht="14.4" customHeight="1">
      <c r="B27" s="54"/>
      <c r="C27" s="55"/>
      <c r="D27" s="55"/>
      <c r="E27" s="55"/>
      <c r="F27" s="56" t="s">
        <v>43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40"/>
    </row>
    <row r="28" hidden="1" s="2" customFormat="1" ht="14.4" customHeight="1">
      <c r="B28" s="54"/>
      <c r="C28" s="55"/>
      <c r="D28" s="55"/>
      <c r="E28" s="55"/>
      <c r="F28" s="56" t="s">
        <v>44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40"/>
    </row>
    <row r="29" hidden="1" s="2" customFormat="1" ht="14.4" customHeight="1">
      <c r="B29" s="54"/>
      <c r="C29" s="55"/>
      <c r="D29" s="55"/>
      <c r="E29" s="55"/>
      <c r="F29" s="56" t="s">
        <v>45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40"/>
    </row>
    <row r="30" hidden="1" s="2" customFormat="1" ht="14.4" customHeight="1">
      <c r="B30" s="54"/>
      <c r="C30" s="55"/>
      <c r="D30" s="55"/>
      <c r="E30" s="55"/>
      <c r="F30" s="56" t="s">
        <v>46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40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40"/>
    </row>
    <row r="32" s="1" customFormat="1" ht="25.92" customHeight="1">
      <c r="B32" s="47"/>
      <c r="C32" s="60"/>
      <c r="D32" s="61" t="s">
        <v>47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48</v>
      </c>
      <c r="U32" s="62"/>
      <c r="V32" s="62"/>
      <c r="W32" s="62"/>
      <c r="X32" s="64" t="s">
        <v>49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40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50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26/2018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 xml:space="preserve">Dešťová kanalizace Šenov u Nového Jičína  ul. Záhumenní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23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>Šenov u NJ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25</v>
      </c>
      <c r="AJ44" s="75"/>
      <c r="AK44" s="75"/>
      <c r="AL44" s="75"/>
      <c r="AM44" s="86" t="str">
        <f>IF(AN8= "","",AN8)</f>
        <v>18. 5. 2018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27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>Obec Šenov u Nového Jičína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33</v>
      </c>
      <c r="AJ46" s="75"/>
      <c r="AK46" s="75"/>
      <c r="AL46" s="75"/>
      <c r="AM46" s="78" t="str">
        <f>IF(E17="","",E17)</f>
        <v>AVONA-Ing. Lubomír Novák</v>
      </c>
      <c r="AN46" s="78"/>
      <c r="AO46" s="78"/>
      <c r="AP46" s="78"/>
      <c r="AQ46" s="75"/>
      <c r="AR46" s="73"/>
      <c r="AS46" s="87" t="s">
        <v>51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31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52</v>
      </c>
      <c r="D49" s="98"/>
      <c r="E49" s="98"/>
      <c r="F49" s="98"/>
      <c r="G49" s="98"/>
      <c r="H49" s="99"/>
      <c r="I49" s="100" t="s">
        <v>53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54</v>
      </c>
      <c r="AH49" s="98"/>
      <c r="AI49" s="98"/>
      <c r="AJ49" s="98"/>
      <c r="AK49" s="98"/>
      <c r="AL49" s="98"/>
      <c r="AM49" s="98"/>
      <c r="AN49" s="100" t="s">
        <v>55</v>
      </c>
      <c r="AO49" s="98"/>
      <c r="AP49" s="98"/>
      <c r="AQ49" s="102" t="s">
        <v>56</v>
      </c>
      <c r="AR49" s="73"/>
      <c r="AS49" s="103" t="s">
        <v>57</v>
      </c>
      <c r="AT49" s="104" t="s">
        <v>58</v>
      </c>
      <c r="AU49" s="104" t="s">
        <v>59</v>
      </c>
      <c r="AV49" s="104" t="s">
        <v>60</v>
      </c>
      <c r="AW49" s="104" t="s">
        <v>61</v>
      </c>
      <c r="AX49" s="104" t="s">
        <v>62</v>
      </c>
      <c r="AY49" s="104" t="s">
        <v>63</v>
      </c>
      <c r="AZ49" s="104" t="s">
        <v>64</v>
      </c>
      <c r="BA49" s="104" t="s">
        <v>65</v>
      </c>
      <c r="BB49" s="104" t="s">
        <v>66</v>
      </c>
      <c r="BC49" s="104" t="s">
        <v>67</v>
      </c>
      <c r="BD49" s="105" t="s">
        <v>68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69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ROUND(AG52,2)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21</v>
      </c>
      <c r="AR51" s="84"/>
      <c r="AS51" s="114">
        <f>ROUND(AS52,2)</f>
        <v>0</v>
      </c>
      <c r="AT51" s="115">
        <f>ROUND(SUM(AV51:AW51),2)</f>
        <v>0</v>
      </c>
      <c r="AU51" s="116">
        <f>ROUND(AU52,5)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ROUND(AZ52,2)</f>
        <v>0</v>
      </c>
      <c r="BA51" s="115">
        <f>ROUND(BA52,2)</f>
        <v>0</v>
      </c>
      <c r="BB51" s="115">
        <f>ROUND(BB52,2)</f>
        <v>0</v>
      </c>
      <c r="BC51" s="115">
        <f>ROUND(BC52,2)</f>
        <v>0</v>
      </c>
      <c r="BD51" s="117">
        <f>ROUND(BD52,2)</f>
        <v>0</v>
      </c>
      <c r="BS51" s="118" t="s">
        <v>70</v>
      </c>
      <c r="BT51" s="118" t="s">
        <v>71</v>
      </c>
      <c r="BV51" s="118" t="s">
        <v>72</v>
      </c>
      <c r="BW51" s="118" t="s">
        <v>7</v>
      </c>
      <c r="BX51" s="118" t="s">
        <v>73</v>
      </c>
      <c r="CL51" s="118" t="s">
        <v>21</v>
      </c>
    </row>
    <row r="52" s="5" customFormat="1" ht="31.5" customHeight="1">
      <c r="A52" s="119" t="s">
        <v>74</v>
      </c>
      <c r="B52" s="120"/>
      <c r="C52" s="121"/>
      <c r="D52" s="122" t="s">
        <v>16</v>
      </c>
      <c r="E52" s="122"/>
      <c r="F52" s="122"/>
      <c r="G52" s="122"/>
      <c r="H52" s="122"/>
      <c r="I52" s="123"/>
      <c r="J52" s="122" t="s">
        <v>19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'26-2018 - Dešťová kanaliz...'!J25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75</v>
      </c>
      <c r="AR52" s="126"/>
      <c r="AS52" s="127">
        <v>0</v>
      </c>
      <c r="AT52" s="128">
        <f>ROUND(SUM(AV52:AW52),2)</f>
        <v>0</v>
      </c>
      <c r="AU52" s="129">
        <f>'26-2018 - Dešťová kanaliz...'!P93</f>
        <v>0</v>
      </c>
      <c r="AV52" s="128">
        <f>'26-2018 - Dešťová kanaliz...'!J28</f>
        <v>0</v>
      </c>
      <c r="AW52" s="128">
        <f>'26-2018 - Dešťová kanaliz...'!J29</f>
        <v>0</v>
      </c>
      <c r="AX52" s="128">
        <f>'26-2018 - Dešťová kanaliz...'!J30</f>
        <v>0</v>
      </c>
      <c r="AY52" s="128">
        <f>'26-2018 - Dešťová kanaliz...'!J31</f>
        <v>0</v>
      </c>
      <c r="AZ52" s="128">
        <f>'26-2018 - Dešťová kanaliz...'!F28</f>
        <v>0</v>
      </c>
      <c r="BA52" s="128">
        <f>'26-2018 - Dešťová kanaliz...'!F29</f>
        <v>0</v>
      </c>
      <c r="BB52" s="128">
        <f>'26-2018 - Dešťová kanaliz...'!F30</f>
        <v>0</v>
      </c>
      <c r="BC52" s="128">
        <f>'26-2018 - Dešťová kanaliz...'!F31</f>
        <v>0</v>
      </c>
      <c r="BD52" s="130">
        <f>'26-2018 - Dešťová kanaliz...'!F32</f>
        <v>0</v>
      </c>
      <c r="BT52" s="131" t="s">
        <v>76</v>
      </c>
      <c r="BU52" s="131" t="s">
        <v>77</v>
      </c>
      <c r="BV52" s="131" t="s">
        <v>72</v>
      </c>
      <c r="BW52" s="131" t="s">
        <v>7</v>
      </c>
      <c r="BX52" s="131" t="s">
        <v>73</v>
      </c>
      <c r="CL52" s="131" t="s">
        <v>21</v>
      </c>
    </row>
    <row r="53" s="1" customFormat="1" ht="30" customHeight="1">
      <c r="B53" s="47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3"/>
    </row>
    <row r="54" s="1" customFormat="1" ht="6.96" customHeight="1"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73"/>
    </row>
  </sheetData>
  <sheetProtection sheet="1" formatColumns="0" formatRows="0" objects="1" scenarios="1" spinCount="100000" saltValue="yuqetHTBCwkdCLI/qqPeRTuh6AqYLIjaKwHsSkKft5azD/ciPgJBL6zwmfH7mXmG2Z6NX9gc1sRsw6EmDv9xww==" hashValue="gvDAkPXHqayWWmAAu240VEItnYi75r+sueG1eYIRWb2EtnXuoQ60X24KpIwu1hzSN/FNTSxnPfUS8dPlriUjcA==" algorithmName="SHA-512" password="CC35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26-2018 - Dešťová kanaliz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2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2"/>
      <c r="B1" s="133"/>
      <c r="C1" s="133"/>
      <c r="D1" s="134" t="s">
        <v>1</v>
      </c>
      <c r="E1" s="133"/>
      <c r="F1" s="135" t="s">
        <v>78</v>
      </c>
      <c r="G1" s="135" t="s">
        <v>79</v>
      </c>
      <c r="H1" s="135"/>
      <c r="I1" s="136"/>
      <c r="J1" s="135" t="s">
        <v>80</v>
      </c>
      <c r="K1" s="134" t="s">
        <v>81</v>
      </c>
      <c r="L1" s="135" t="s">
        <v>82</v>
      </c>
      <c r="M1" s="135"/>
      <c r="N1" s="135"/>
      <c r="O1" s="135"/>
      <c r="P1" s="135"/>
      <c r="Q1" s="135"/>
      <c r="R1" s="135"/>
      <c r="S1" s="135"/>
      <c r="T1" s="135"/>
      <c r="U1" s="21"/>
      <c r="V1" s="21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</row>
    <row r="2" ht="36.96" customHeight="1">
      <c r="L2"/>
      <c r="AT2" s="25" t="s">
        <v>7</v>
      </c>
      <c r="AZ2" s="137" t="s">
        <v>83</v>
      </c>
      <c r="BA2" s="137" t="s">
        <v>84</v>
      </c>
      <c r="BB2" s="137" t="s">
        <v>85</v>
      </c>
      <c r="BC2" s="137" t="s">
        <v>86</v>
      </c>
      <c r="BD2" s="137" t="s">
        <v>87</v>
      </c>
    </row>
    <row r="3" ht="6.96" customHeight="1">
      <c r="B3" s="26"/>
      <c r="C3" s="27"/>
      <c r="D3" s="27"/>
      <c r="E3" s="27"/>
      <c r="F3" s="27"/>
      <c r="G3" s="27"/>
      <c r="H3" s="27"/>
      <c r="I3" s="138"/>
      <c r="J3" s="27"/>
      <c r="K3" s="28"/>
      <c r="AT3" s="25" t="s">
        <v>87</v>
      </c>
      <c r="AZ3" s="137" t="s">
        <v>88</v>
      </c>
      <c r="BA3" s="137" t="s">
        <v>89</v>
      </c>
      <c r="BB3" s="137" t="s">
        <v>85</v>
      </c>
      <c r="BC3" s="137" t="s">
        <v>90</v>
      </c>
      <c r="BD3" s="137" t="s">
        <v>87</v>
      </c>
    </row>
    <row r="4" ht="36.96" customHeight="1">
      <c r="B4" s="29"/>
      <c r="C4" s="30"/>
      <c r="D4" s="31" t="s">
        <v>91</v>
      </c>
      <c r="E4" s="30"/>
      <c r="F4" s="30"/>
      <c r="G4" s="30"/>
      <c r="H4" s="30"/>
      <c r="I4" s="139"/>
      <c r="J4" s="30"/>
      <c r="K4" s="32"/>
      <c r="M4" s="33" t="s">
        <v>12</v>
      </c>
      <c r="AT4" s="25" t="s">
        <v>6</v>
      </c>
      <c r="AZ4" s="137" t="s">
        <v>92</v>
      </c>
      <c r="BA4" s="137" t="s">
        <v>93</v>
      </c>
      <c r="BB4" s="137" t="s">
        <v>21</v>
      </c>
      <c r="BC4" s="137" t="s">
        <v>94</v>
      </c>
      <c r="BD4" s="137" t="s">
        <v>87</v>
      </c>
    </row>
    <row r="5" ht="6.96" customHeight="1">
      <c r="B5" s="29"/>
      <c r="C5" s="30"/>
      <c r="D5" s="30"/>
      <c r="E5" s="30"/>
      <c r="F5" s="30"/>
      <c r="G5" s="30"/>
      <c r="H5" s="30"/>
      <c r="I5" s="139"/>
      <c r="J5" s="30"/>
      <c r="K5" s="32"/>
    </row>
    <row r="6" s="1" customFormat="1">
      <c r="B6" s="47"/>
      <c r="C6" s="48"/>
      <c r="D6" s="41" t="s">
        <v>18</v>
      </c>
      <c r="E6" s="48"/>
      <c r="F6" s="48"/>
      <c r="G6" s="48"/>
      <c r="H6" s="48"/>
      <c r="I6" s="140"/>
      <c r="J6" s="48"/>
      <c r="K6" s="52"/>
    </row>
    <row r="7" s="1" customFormat="1" ht="36.96" customHeight="1">
      <c r="B7" s="47"/>
      <c r="C7" s="48"/>
      <c r="D7" s="48"/>
      <c r="E7" s="141" t="s">
        <v>19</v>
      </c>
      <c r="F7" s="48"/>
      <c r="G7" s="48"/>
      <c r="H7" s="48"/>
      <c r="I7" s="140"/>
      <c r="J7" s="48"/>
      <c r="K7" s="52"/>
    </row>
    <row r="8" s="1" customFormat="1">
      <c r="B8" s="47"/>
      <c r="C8" s="48"/>
      <c r="D8" s="48"/>
      <c r="E8" s="48"/>
      <c r="F8" s="48"/>
      <c r="G8" s="48"/>
      <c r="H8" s="48"/>
      <c r="I8" s="140"/>
      <c r="J8" s="48"/>
      <c r="K8" s="52"/>
    </row>
    <row r="9" s="1" customFormat="1" ht="14.4" customHeight="1">
      <c r="B9" s="47"/>
      <c r="C9" s="48"/>
      <c r="D9" s="41" t="s">
        <v>20</v>
      </c>
      <c r="E9" s="48"/>
      <c r="F9" s="36" t="s">
        <v>21</v>
      </c>
      <c r="G9" s="48"/>
      <c r="H9" s="48"/>
      <c r="I9" s="142" t="s">
        <v>22</v>
      </c>
      <c r="J9" s="36" t="s">
        <v>21</v>
      </c>
      <c r="K9" s="52"/>
    </row>
    <row r="10" s="1" customFormat="1" ht="14.4" customHeight="1">
      <c r="B10" s="47"/>
      <c r="C10" s="48"/>
      <c r="D10" s="41" t="s">
        <v>23</v>
      </c>
      <c r="E10" s="48"/>
      <c r="F10" s="36" t="s">
        <v>24</v>
      </c>
      <c r="G10" s="48"/>
      <c r="H10" s="48"/>
      <c r="I10" s="142" t="s">
        <v>25</v>
      </c>
      <c r="J10" s="143" t="str">
        <f>'Rekapitulace stavby'!AN8</f>
        <v>18. 5. 2018</v>
      </c>
      <c r="K10" s="52"/>
    </row>
    <row r="11" s="1" customFormat="1" ht="10.8" customHeight="1">
      <c r="B11" s="47"/>
      <c r="C11" s="48"/>
      <c r="D11" s="48"/>
      <c r="E11" s="48"/>
      <c r="F11" s="48"/>
      <c r="G11" s="48"/>
      <c r="H11" s="48"/>
      <c r="I11" s="140"/>
      <c r="J11" s="48"/>
      <c r="K11" s="52"/>
    </row>
    <row r="12" s="1" customFormat="1" ht="14.4" customHeight="1">
      <c r="B12" s="47"/>
      <c r="C12" s="48"/>
      <c r="D12" s="41" t="s">
        <v>27</v>
      </c>
      <c r="E12" s="48"/>
      <c r="F12" s="48"/>
      <c r="G12" s="48"/>
      <c r="H12" s="48"/>
      <c r="I12" s="142" t="s">
        <v>28</v>
      </c>
      <c r="J12" s="36" t="s">
        <v>21</v>
      </c>
      <c r="K12" s="52"/>
    </row>
    <row r="13" s="1" customFormat="1" ht="18" customHeight="1">
      <c r="B13" s="47"/>
      <c r="C13" s="48"/>
      <c r="D13" s="48"/>
      <c r="E13" s="36" t="s">
        <v>29</v>
      </c>
      <c r="F13" s="48"/>
      <c r="G13" s="48"/>
      <c r="H13" s="48"/>
      <c r="I13" s="142" t="s">
        <v>30</v>
      </c>
      <c r="J13" s="36" t="s">
        <v>21</v>
      </c>
      <c r="K13" s="52"/>
    </row>
    <row r="14" s="1" customFormat="1" ht="6.96" customHeight="1">
      <c r="B14" s="47"/>
      <c r="C14" s="48"/>
      <c r="D14" s="48"/>
      <c r="E14" s="48"/>
      <c r="F14" s="48"/>
      <c r="G14" s="48"/>
      <c r="H14" s="48"/>
      <c r="I14" s="140"/>
      <c r="J14" s="48"/>
      <c r="K14" s="52"/>
    </row>
    <row r="15" s="1" customFormat="1" ht="14.4" customHeight="1">
      <c r="B15" s="47"/>
      <c r="C15" s="48"/>
      <c r="D15" s="41" t="s">
        <v>31</v>
      </c>
      <c r="E15" s="48"/>
      <c r="F15" s="48"/>
      <c r="G15" s="48"/>
      <c r="H15" s="48"/>
      <c r="I15" s="142" t="s">
        <v>28</v>
      </c>
      <c r="J15" s="36" t="str">
        <f>IF('Rekapitulace stavby'!AN13="Vyplň údaj","",IF('Rekapitulace stavby'!AN13="","",'Rekapitulace stavby'!AN13))</f>
        <v/>
      </c>
      <c r="K15" s="52"/>
    </row>
    <row r="16" s="1" customFormat="1" ht="18" customHeight="1">
      <c r="B16" s="47"/>
      <c r="C16" s="48"/>
      <c r="D16" s="48"/>
      <c r="E16" s="36" t="str">
        <f>IF('Rekapitulace stavby'!E14="Vyplň údaj","",IF('Rekapitulace stavby'!E14="","",'Rekapitulace stavby'!E14))</f>
        <v/>
      </c>
      <c r="F16" s="48"/>
      <c r="G16" s="48"/>
      <c r="H16" s="48"/>
      <c r="I16" s="142" t="s">
        <v>30</v>
      </c>
      <c r="J16" s="36" t="str">
        <f>IF('Rekapitulace stavby'!AN14="Vyplň údaj","",IF('Rekapitulace stavby'!AN14="","",'Rekapitulace stavby'!AN14))</f>
        <v/>
      </c>
      <c r="K16" s="52"/>
    </row>
    <row r="17" s="1" customFormat="1" ht="6.96" customHeight="1">
      <c r="B17" s="47"/>
      <c r="C17" s="48"/>
      <c r="D17" s="48"/>
      <c r="E17" s="48"/>
      <c r="F17" s="48"/>
      <c r="G17" s="48"/>
      <c r="H17" s="48"/>
      <c r="I17" s="140"/>
      <c r="J17" s="48"/>
      <c r="K17" s="52"/>
    </row>
    <row r="18" s="1" customFormat="1" ht="14.4" customHeight="1">
      <c r="B18" s="47"/>
      <c r="C18" s="48"/>
      <c r="D18" s="41" t="s">
        <v>33</v>
      </c>
      <c r="E18" s="48"/>
      <c r="F18" s="48"/>
      <c r="G18" s="48"/>
      <c r="H18" s="48"/>
      <c r="I18" s="142" t="s">
        <v>28</v>
      </c>
      <c r="J18" s="36" t="s">
        <v>21</v>
      </c>
      <c r="K18" s="52"/>
    </row>
    <row r="19" s="1" customFormat="1" ht="18" customHeight="1">
      <c r="B19" s="47"/>
      <c r="C19" s="48"/>
      <c r="D19" s="48"/>
      <c r="E19" s="36" t="s">
        <v>34</v>
      </c>
      <c r="F19" s="48"/>
      <c r="G19" s="48"/>
      <c r="H19" s="48"/>
      <c r="I19" s="142" t="s">
        <v>30</v>
      </c>
      <c r="J19" s="36" t="s">
        <v>21</v>
      </c>
      <c r="K19" s="52"/>
    </row>
    <row r="20" s="1" customFormat="1" ht="6.96" customHeight="1">
      <c r="B20" s="47"/>
      <c r="C20" s="48"/>
      <c r="D20" s="48"/>
      <c r="E20" s="48"/>
      <c r="F20" s="48"/>
      <c r="G20" s="48"/>
      <c r="H20" s="48"/>
      <c r="I20" s="140"/>
      <c r="J20" s="48"/>
      <c r="K20" s="52"/>
    </row>
    <row r="21" s="1" customFormat="1" ht="14.4" customHeight="1">
      <c r="B21" s="47"/>
      <c r="C21" s="48"/>
      <c r="D21" s="41" t="s">
        <v>36</v>
      </c>
      <c r="E21" s="48"/>
      <c r="F21" s="48"/>
      <c r="G21" s="48"/>
      <c r="H21" s="48"/>
      <c r="I21" s="140"/>
      <c r="J21" s="48"/>
      <c r="K21" s="52"/>
    </row>
    <row r="22" s="6" customFormat="1" ht="16.5" customHeight="1">
      <c r="B22" s="144"/>
      <c r="C22" s="145"/>
      <c r="D22" s="145"/>
      <c r="E22" s="45" t="s">
        <v>21</v>
      </c>
      <c r="F22" s="45"/>
      <c r="G22" s="45"/>
      <c r="H22" s="45"/>
      <c r="I22" s="146"/>
      <c r="J22" s="145"/>
      <c r="K22" s="147"/>
    </row>
    <row r="23" s="1" customFormat="1" ht="6.96" customHeight="1">
      <c r="B23" s="47"/>
      <c r="C23" s="48"/>
      <c r="D23" s="48"/>
      <c r="E23" s="48"/>
      <c r="F23" s="48"/>
      <c r="G23" s="48"/>
      <c r="H23" s="48"/>
      <c r="I23" s="140"/>
      <c r="J23" s="48"/>
      <c r="K23" s="52"/>
    </row>
    <row r="24" s="1" customFormat="1" ht="6.96" customHeight="1">
      <c r="B24" s="47"/>
      <c r="C24" s="48"/>
      <c r="D24" s="107"/>
      <c r="E24" s="107"/>
      <c r="F24" s="107"/>
      <c r="G24" s="107"/>
      <c r="H24" s="107"/>
      <c r="I24" s="148"/>
      <c r="J24" s="107"/>
      <c r="K24" s="149"/>
    </row>
    <row r="25" s="1" customFormat="1" ht="25.44" customHeight="1">
      <c r="B25" s="47"/>
      <c r="C25" s="48"/>
      <c r="D25" s="150" t="s">
        <v>37</v>
      </c>
      <c r="E25" s="48"/>
      <c r="F25" s="48"/>
      <c r="G25" s="48"/>
      <c r="H25" s="48"/>
      <c r="I25" s="140"/>
      <c r="J25" s="151">
        <f>ROUND(J93,2)</f>
        <v>0</v>
      </c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48"/>
      <c r="J26" s="107"/>
      <c r="K26" s="149"/>
    </row>
    <row r="27" s="1" customFormat="1" ht="14.4" customHeight="1">
      <c r="B27" s="47"/>
      <c r="C27" s="48"/>
      <c r="D27" s="48"/>
      <c r="E27" s="48"/>
      <c r="F27" s="53" t="s">
        <v>39</v>
      </c>
      <c r="G27" s="48"/>
      <c r="H27" s="48"/>
      <c r="I27" s="152" t="s">
        <v>38</v>
      </c>
      <c r="J27" s="53" t="s">
        <v>40</v>
      </c>
      <c r="K27" s="52"/>
    </row>
    <row r="28" s="1" customFormat="1" ht="14.4" customHeight="1">
      <c r="B28" s="47"/>
      <c r="C28" s="48"/>
      <c r="D28" s="56" t="s">
        <v>41</v>
      </c>
      <c r="E28" s="56" t="s">
        <v>42</v>
      </c>
      <c r="F28" s="153">
        <f>ROUND(SUM(BE93:BE301), 2)</f>
        <v>0</v>
      </c>
      <c r="G28" s="48"/>
      <c r="H28" s="48"/>
      <c r="I28" s="154">
        <v>0.20999999999999999</v>
      </c>
      <c r="J28" s="153">
        <f>ROUND(ROUND((SUM(BE93:BE301)), 2)*I28, 2)</f>
        <v>0</v>
      </c>
      <c r="K28" s="52"/>
    </row>
    <row r="29" s="1" customFormat="1" ht="14.4" customHeight="1">
      <c r="B29" s="47"/>
      <c r="C29" s="48"/>
      <c r="D29" s="48"/>
      <c r="E29" s="56" t="s">
        <v>43</v>
      </c>
      <c r="F29" s="153">
        <f>ROUND(SUM(BF93:BF301), 2)</f>
        <v>0</v>
      </c>
      <c r="G29" s="48"/>
      <c r="H29" s="48"/>
      <c r="I29" s="154">
        <v>0.14999999999999999</v>
      </c>
      <c r="J29" s="153">
        <f>ROUND(ROUND((SUM(BF93:BF301)), 2)*I29, 2)</f>
        <v>0</v>
      </c>
      <c r="K29" s="52"/>
    </row>
    <row r="30" hidden="1" s="1" customFormat="1" ht="14.4" customHeight="1">
      <c r="B30" s="47"/>
      <c r="C30" s="48"/>
      <c r="D30" s="48"/>
      <c r="E30" s="56" t="s">
        <v>44</v>
      </c>
      <c r="F30" s="153">
        <f>ROUND(SUM(BG93:BG301), 2)</f>
        <v>0</v>
      </c>
      <c r="G30" s="48"/>
      <c r="H30" s="48"/>
      <c r="I30" s="154">
        <v>0.20999999999999999</v>
      </c>
      <c r="J30" s="153">
        <v>0</v>
      </c>
      <c r="K30" s="52"/>
    </row>
    <row r="31" hidden="1" s="1" customFormat="1" ht="14.4" customHeight="1">
      <c r="B31" s="47"/>
      <c r="C31" s="48"/>
      <c r="D31" s="48"/>
      <c r="E31" s="56" t="s">
        <v>45</v>
      </c>
      <c r="F31" s="153">
        <f>ROUND(SUM(BH93:BH301), 2)</f>
        <v>0</v>
      </c>
      <c r="G31" s="48"/>
      <c r="H31" s="48"/>
      <c r="I31" s="154">
        <v>0.14999999999999999</v>
      </c>
      <c r="J31" s="153">
        <v>0</v>
      </c>
      <c r="K31" s="52"/>
    </row>
    <row r="32" hidden="1" s="1" customFormat="1" ht="14.4" customHeight="1">
      <c r="B32" s="47"/>
      <c r="C32" s="48"/>
      <c r="D32" s="48"/>
      <c r="E32" s="56" t="s">
        <v>46</v>
      </c>
      <c r="F32" s="153">
        <f>ROUND(SUM(BI93:BI301), 2)</f>
        <v>0</v>
      </c>
      <c r="G32" s="48"/>
      <c r="H32" s="48"/>
      <c r="I32" s="154">
        <v>0</v>
      </c>
      <c r="J32" s="153">
        <v>0</v>
      </c>
      <c r="K32" s="52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140"/>
      <c r="J33" s="48"/>
      <c r="K33" s="52"/>
    </row>
    <row r="34" s="1" customFormat="1" ht="25.44" customHeight="1">
      <c r="B34" s="47"/>
      <c r="C34" s="155"/>
      <c r="D34" s="156" t="s">
        <v>47</v>
      </c>
      <c r="E34" s="99"/>
      <c r="F34" s="99"/>
      <c r="G34" s="157" t="s">
        <v>48</v>
      </c>
      <c r="H34" s="158" t="s">
        <v>49</v>
      </c>
      <c r="I34" s="159"/>
      <c r="J34" s="160">
        <f>SUM(J25:J32)</f>
        <v>0</v>
      </c>
      <c r="K34" s="161"/>
    </row>
    <row r="35" s="1" customFormat="1" ht="14.4" customHeight="1">
      <c r="B35" s="68"/>
      <c r="C35" s="69"/>
      <c r="D35" s="69"/>
      <c r="E35" s="69"/>
      <c r="F35" s="69"/>
      <c r="G35" s="69"/>
      <c r="H35" s="69"/>
      <c r="I35" s="162"/>
      <c r="J35" s="69"/>
      <c r="K35" s="70"/>
    </row>
    <row r="39" s="1" customFormat="1" ht="6.96" customHeight="1">
      <c r="B39" s="163"/>
      <c r="C39" s="164"/>
      <c r="D39" s="164"/>
      <c r="E39" s="164"/>
      <c r="F39" s="164"/>
      <c r="G39" s="164"/>
      <c r="H39" s="164"/>
      <c r="I39" s="165"/>
      <c r="J39" s="164"/>
      <c r="K39" s="166"/>
    </row>
    <row r="40" s="1" customFormat="1" ht="36.96" customHeight="1">
      <c r="B40" s="47"/>
      <c r="C40" s="31" t="s">
        <v>95</v>
      </c>
      <c r="D40" s="48"/>
      <c r="E40" s="48"/>
      <c r="F40" s="48"/>
      <c r="G40" s="48"/>
      <c r="H40" s="48"/>
      <c r="I40" s="140"/>
      <c r="J40" s="48"/>
      <c r="K40" s="52"/>
    </row>
    <row r="41" s="1" customFormat="1" ht="6.96" customHeight="1">
      <c r="B41" s="47"/>
      <c r="C41" s="48"/>
      <c r="D41" s="48"/>
      <c r="E41" s="48"/>
      <c r="F41" s="48"/>
      <c r="G41" s="48"/>
      <c r="H41" s="48"/>
      <c r="I41" s="140"/>
      <c r="J41" s="48"/>
      <c r="K41" s="52"/>
    </row>
    <row r="42" s="1" customFormat="1" ht="14.4" customHeight="1">
      <c r="B42" s="47"/>
      <c r="C42" s="41" t="s">
        <v>18</v>
      </c>
      <c r="D42" s="48"/>
      <c r="E42" s="48"/>
      <c r="F42" s="48"/>
      <c r="G42" s="48"/>
      <c r="H42" s="48"/>
      <c r="I42" s="140"/>
      <c r="J42" s="48"/>
      <c r="K42" s="52"/>
    </row>
    <row r="43" s="1" customFormat="1" ht="17.25" customHeight="1">
      <c r="B43" s="47"/>
      <c r="C43" s="48"/>
      <c r="D43" s="48"/>
      <c r="E43" s="141" t="str">
        <f>E7</f>
        <v xml:space="preserve">Dešťová kanalizace Šenov u Nového Jičína  ul. Záhumenní</v>
      </c>
      <c r="F43" s="48"/>
      <c r="G43" s="48"/>
      <c r="H43" s="48"/>
      <c r="I43" s="140"/>
      <c r="J43" s="48"/>
      <c r="K43" s="52"/>
    </row>
    <row r="44" s="1" customFormat="1" ht="6.96" customHeight="1">
      <c r="B44" s="47"/>
      <c r="C44" s="48"/>
      <c r="D44" s="48"/>
      <c r="E44" s="48"/>
      <c r="F44" s="48"/>
      <c r="G44" s="48"/>
      <c r="H44" s="48"/>
      <c r="I44" s="140"/>
      <c r="J44" s="48"/>
      <c r="K44" s="52"/>
    </row>
    <row r="45" s="1" customFormat="1" ht="18" customHeight="1">
      <c r="B45" s="47"/>
      <c r="C45" s="41" t="s">
        <v>23</v>
      </c>
      <c r="D45" s="48"/>
      <c r="E45" s="48"/>
      <c r="F45" s="36" t="str">
        <f>F10</f>
        <v>Šenov u NJ</v>
      </c>
      <c r="G45" s="48"/>
      <c r="H45" s="48"/>
      <c r="I45" s="142" t="s">
        <v>25</v>
      </c>
      <c r="J45" s="143" t="str">
        <f>IF(J10="","",J10)</f>
        <v>18. 5. 2018</v>
      </c>
      <c r="K45" s="52"/>
    </row>
    <row r="46" s="1" customFormat="1" ht="6.96" customHeight="1">
      <c r="B46" s="47"/>
      <c r="C46" s="48"/>
      <c r="D46" s="48"/>
      <c r="E46" s="48"/>
      <c r="F46" s="48"/>
      <c r="G46" s="48"/>
      <c r="H46" s="48"/>
      <c r="I46" s="140"/>
      <c r="J46" s="48"/>
      <c r="K46" s="52"/>
    </row>
    <row r="47" s="1" customFormat="1">
      <c r="B47" s="47"/>
      <c r="C47" s="41" t="s">
        <v>27</v>
      </c>
      <c r="D47" s="48"/>
      <c r="E47" s="48"/>
      <c r="F47" s="36" t="str">
        <f>E13</f>
        <v>Obec Šenov u Nového Jičína</v>
      </c>
      <c r="G47" s="48"/>
      <c r="H47" s="48"/>
      <c r="I47" s="142" t="s">
        <v>33</v>
      </c>
      <c r="J47" s="45" t="str">
        <f>E19</f>
        <v>AVONA-Ing. Lubomír Novák</v>
      </c>
      <c r="K47" s="52"/>
    </row>
    <row r="48" s="1" customFormat="1" ht="14.4" customHeight="1">
      <c r="B48" s="47"/>
      <c r="C48" s="41" t="s">
        <v>31</v>
      </c>
      <c r="D48" s="48"/>
      <c r="E48" s="48"/>
      <c r="F48" s="36" t="str">
        <f>IF(E16="","",E16)</f>
        <v/>
      </c>
      <c r="G48" s="48"/>
      <c r="H48" s="48"/>
      <c r="I48" s="140"/>
      <c r="J48" s="167"/>
      <c r="K48" s="52"/>
    </row>
    <row r="49" s="1" customFormat="1" ht="10.32" customHeight="1">
      <c r="B49" s="47"/>
      <c r="C49" s="48"/>
      <c r="D49" s="48"/>
      <c r="E49" s="48"/>
      <c r="F49" s="48"/>
      <c r="G49" s="48"/>
      <c r="H49" s="48"/>
      <c r="I49" s="140"/>
      <c r="J49" s="48"/>
      <c r="K49" s="52"/>
    </row>
    <row r="50" s="1" customFormat="1" ht="29.28" customHeight="1">
      <c r="B50" s="47"/>
      <c r="C50" s="168" t="s">
        <v>96</v>
      </c>
      <c r="D50" s="155"/>
      <c r="E50" s="155"/>
      <c r="F50" s="155"/>
      <c r="G50" s="155"/>
      <c r="H50" s="155"/>
      <c r="I50" s="169"/>
      <c r="J50" s="170" t="s">
        <v>97</v>
      </c>
      <c r="K50" s="171"/>
    </row>
    <row r="51" s="1" customFormat="1" ht="10.32" customHeight="1">
      <c r="B51" s="47"/>
      <c r="C51" s="48"/>
      <c r="D51" s="48"/>
      <c r="E51" s="48"/>
      <c r="F51" s="48"/>
      <c r="G51" s="48"/>
      <c r="H51" s="48"/>
      <c r="I51" s="140"/>
      <c r="J51" s="48"/>
      <c r="K51" s="52"/>
    </row>
    <row r="52" s="1" customFormat="1" ht="29.28" customHeight="1">
      <c r="B52" s="47"/>
      <c r="C52" s="172" t="s">
        <v>98</v>
      </c>
      <c r="D52" s="48"/>
      <c r="E52" s="48"/>
      <c r="F52" s="48"/>
      <c r="G52" s="48"/>
      <c r="H52" s="48"/>
      <c r="I52" s="140"/>
      <c r="J52" s="151">
        <f>J93</f>
        <v>0</v>
      </c>
      <c r="K52" s="52"/>
      <c r="AU52" s="25" t="s">
        <v>99</v>
      </c>
    </row>
    <row r="53" s="7" customFormat="1" ht="24.96" customHeight="1">
      <c r="B53" s="173"/>
      <c r="C53" s="174"/>
      <c r="D53" s="175" t="s">
        <v>100</v>
      </c>
      <c r="E53" s="176"/>
      <c r="F53" s="176"/>
      <c r="G53" s="176"/>
      <c r="H53" s="176"/>
      <c r="I53" s="177"/>
      <c r="J53" s="178">
        <f>J94</f>
        <v>0</v>
      </c>
      <c r="K53" s="179"/>
    </row>
    <row r="54" s="8" customFormat="1" ht="19.92" customHeight="1">
      <c r="B54" s="180"/>
      <c r="C54" s="181"/>
      <c r="D54" s="182" t="s">
        <v>101</v>
      </c>
      <c r="E54" s="183"/>
      <c r="F54" s="183"/>
      <c r="G54" s="183"/>
      <c r="H54" s="183"/>
      <c r="I54" s="184"/>
      <c r="J54" s="185">
        <f>J95</f>
        <v>0</v>
      </c>
      <c r="K54" s="186"/>
    </row>
    <row r="55" s="8" customFormat="1" ht="14.88" customHeight="1">
      <c r="B55" s="180"/>
      <c r="C55" s="181"/>
      <c r="D55" s="182" t="s">
        <v>102</v>
      </c>
      <c r="E55" s="183"/>
      <c r="F55" s="183"/>
      <c r="G55" s="183"/>
      <c r="H55" s="183"/>
      <c r="I55" s="184"/>
      <c r="J55" s="185">
        <f>J96</f>
        <v>0</v>
      </c>
      <c r="K55" s="186"/>
    </row>
    <row r="56" s="8" customFormat="1" ht="14.88" customHeight="1">
      <c r="B56" s="180"/>
      <c r="C56" s="181"/>
      <c r="D56" s="182" t="s">
        <v>103</v>
      </c>
      <c r="E56" s="183"/>
      <c r="F56" s="183"/>
      <c r="G56" s="183"/>
      <c r="H56" s="183"/>
      <c r="I56" s="184"/>
      <c r="J56" s="185">
        <f>J109</f>
        <v>0</v>
      </c>
      <c r="K56" s="186"/>
    </row>
    <row r="57" s="8" customFormat="1" ht="14.88" customHeight="1">
      <c r="B57" s="180"/>
      <c r="C57" s="181"/>
      <c r="D57" s="182" t="s">
        <v>104</v>
      </c>
      <c r="E57" s="183"/>
      <c r="F57" s="183"/>
      <c r="G57" s="183"/>
      <c r="H57" s="183"/>
      <c r="I57" s="184"/>
      <c r="J57" s="185">
        <f>J117</f>
        <v>0</v>
      </c>
      <c r="K57" s="186"/>
    </row>
    <row r="58" s="8" customFormat="1" ht="14.88" customHeight="1">
      <c r="B58" s="180"/>
      <c r="C58" s="181"/>
      <c r="D58" s="182" t="s">
        <v>105</v>
      </c>
      <c r="E58" s="183"/>
      <c r="F58" s="183"/>
      <c r="G58" s="183"/>
      <c r="H58" s="183"/>
      <c r="I58" s="184"/>
      <c r="J58" s="185">
        <f>J149</f>
        <v>0</v>
      </c>
      <c r="K58" s="186"/>
    </row>
    <row r="59" s="8" customFormat="1" ht="14.88" customHeight="1">
      <c r="B59" s="180"/>
      <c r="C59" s="181"/>
      <c r="D59" s="182" t="s">
        <v>106</v>
      </c>
      <c r="E59" s="183"/>
      <c r="F59" s="183"/>
      <c r="G59" s="183"/>
      <c r="H59" s="183"/>
      <c r="I59" s="184"/>
      <c r="J59" s="185">
        <f>J158</f>
        <v>0</v>
      </c>
      <c r="K59" s="186"/>
    </row>
    <row r="60" s="8" customFormat="1" ht="14.88" customHeight="1">
      <c r="B60" s="180"/>
      <c r="C60" s="181"/>
      <c r="D60" s="182" t="s">
        <v>107</v>
      </c>
      <c r="E60" s="183"/>
      <c r="F60" s="183"/>
      <c r="G60" s="183"/>
      <c r="H60" s="183"/>
      <c r="I60" s="184"/>
      <c r="J60" s="185">
        <f>J184</f>
        <v>0</v>
      </c>
      <c r="K60" s="186"/>
    </row>
    <row r="61" s="8" customFormat="1" ht="14.88" customHeight="1">
      <c r="B61" s="180"/>
      <c r="C61" s="181"/>
      <c r="D61" s="182" t="s">
        <v>108</v>
      </c>
      <c r="E61" s="183"/>
      <c r="F61" s="183"/>
      <c r="G61" s="183"/>
      <c r="H61" s="183"/>
      <c r="I61" s="184"/>
      <c r="J61" s="185">
        <f>J203</f>
        <v>0</v>
      </c>
      <c r="K61" s="186"/>
    </row>
    <row r="62" s="8" customFormat="1" ht="19.92" customHeight="1">
      <c r="B62" s="180"/>
      <c r="C62" s="181"/>
      <c r="D62" s="182" t="s">
        <v>109</v>
      </c>
      <c r="E62" s="183"/>
      <c r="F62" s="183"/>
      <c r="G62" s="183"/>
      <c r="H62" s="183"/>
      <c r="I62" s="184"/>
      <c r="J62" s="185">
        <f>J211</f>
        <v>0</v>
      </c>
      <c r="K62" s="186"/>
    </row>
    <row r="63" s="8" customFormat="1" ht="14.88" customHeight="1">
      <c r="B63" s="180"/>
      <c r="C63" s="181"/>
      <c r="D63" s="182" t="s">
        <v>110</v>
      </c>
      <c r="E63" s="183"/>
      <c r="F63" s="183"/>
      <c r="G63" s="183"/>
      <c r="H63" s="183"/>
      <c r="I63" s="184"/>
      <c r="J63" s="185">
        <f>J212</f>
        <v>0</v>
      </c>
      <c r="K63" s="186"/>
    </row>
    <row r="64" s="8" customFormat="1" ht="21.84" customHeight="1">
      <c r="B64" s="180"/>
      <c r="C64" s="181"/>
      <c r="D64" s="182" t="s">
        <v>111</v>
      </c>
      <c r="E64" s="183"/>
      <c r="F64" s="183"/>
      <c r="G64" s="183"/>
      <c r="H64" s="183"/>
      <c r="I64" s="184"/>
      <c r="J64" s="185">
        <f>J222</f>
        <v>0</v>
      </c>
      <c r="K64" s="186"/>
    </row>
    <row r="65" s="8" customFormat="1" ht="19.92" customHeight="1">
      <c r="B65" s="180"/>
      <c r="C65" s="181"/>
      <c r="D65" s="182" t="s">
        <v>112</v>
      </c>
      <c r="E65" s="183"/>
      <c r="F65" s="183"/>
      <c r="G65" s="183"/>
      <c r="H65" s="183"/>
      <c r="I65" s="184"/>
      <c r="J65" s="185">
        <f>J228</f>
        <v>0</v>
      </c>
      <c r="K65" s="186"/>
    </row>
    <row r="66" s="8" customFormat="1" ht="14.88" customHeight="1">
      <c r="B66" s="180"/>
      <c r="C66" s="181"/>
      <c r="D66" s="182" t="s">
        <v>113</v>
      </c>
      <c r="E66" s="183"/>
      <c r="F66" s="183"/>
      <c r="G66" s="183"/>
      <c r="H66" s="183"/>
      <c r="I66" s="184"/>
      <c r="J66" s="185">
        <f>J229</f>
        <v>0</v>
      </c>
      <c r="K66" s="186"/>
    </row>
    <row r="67" s="8" customFormat="1" ht="21.84" customHeight="1">
      <c r="B67" s="180"/>
      <c r="C67" s="181"/>
      <c r="D67" s="182" t="s">
        <v>114</v>
      </c>
      <c r="E67" s="183"/>
      <c r="F67" s="183"/>
      <c r="G67" s="183"/>
      <c r="H67" s="183"/>
      <c r="I67" s="184"/>
      <c r="J67" s="185">
        <f>J237</f>
        <v>0</v>
      </c>
      <c r="K67" s="186"/>
    </row>
    <row r="68" s="8" customFormat="1" ht="19.92" customHeight="1">
      <c r="B68" s="180"/>
      <c r="C68" s="181"/>
      <c r="D68" s="182" t="s">
        <v>115</v>
      </c>
      <c r="E68" s="183"/>
      <c r="F68" s="183"/>
      <c r="G68" s="183"/>
      <c r="H68" s="183"/>
      <c r="I68" s="184"/>
      <c r="J68" s="185">
        <f>J243</f>
        <v>0</v>
      </c>
      <c r="K68" s="186"/>
    </row>
    <row r="69" s="8" customFormat="1" ht="19.92" customHeight="1">
      <c r="B69" s="180"/>
      <c r="C69" s="181"/>
      <c r="D69" s="182" t="s">
        <v>116</v>
      </c>
      <c r="E69" s="183"/>
      <c r="F69" s="183"/>
      <c r="G69" s="183"/>
      <c r="H69" s="183"/>
      <c r="I69" s="184"/>
      <c r="J69" s="185">
        <f>J244</f>
        <v>0</v>
      </c>
      <c r="K69" s="186"/>
    </row>
    <row r="70" s="8" customFormat="1" ht="14.88" customHeight="1">
      <c r="B70" s="180"/>
      <c r="C70" s="181"/>
      <c r="D70" s="182" t="s">
        <v>117</v>
      </c>
      <c r="E70" s="183"/>
      <c r="F70" s="183"/>
      <c r="G70" s="183"/>
      <c r="H70" s="183"/>
      <c r="I70" s="184"/>
      <c r="J70" s="185">
        <f>J265</f>
        <v>0</v>
      </c>
      <c r="K70" s="186"/>
    </row>
    <row r="71" s="8" customFormat="1" ht="19.92" customHeight="1">
      <c r="B71" s="180"/>
      <c r="C71" s="181"/>
      <c r="D71" s="182" t="s">
        <v>118</v>
      </c>
      <c r="E71" s="183"/>
      <c r="F71" s="183"/>
      <c r="G71" s="183"/>
      <c r="H71" s="183"/>
      <c r="I71" s="184"/>
      <c r="J71" s="185">
        <f>J275</f>
        <v>0</v>
      </c>
      <c r="K71" s="186"/>
    </row>
    <row r="72" s="8" customFormat="1" ht="14.88" customHeight="1">
      <c r="B72" s="180"/>
      <c r="C72" s="181"/>
      <c r="D72" s="182" t="s">
        <v>119</v>
      </c>
      <c r="E72" s="183"/>
      <c r="F72" s="183"/>
      <c r="G72" s="183"/>
      <c r="H72" s="183"/>
      <c r="I72" s="184"/>
      <c r="J72" s="185">
        <f>J276</f>
        <v>0</v>
      </c>
      <c r="K72" s="186"/>
    </row>
    <row r="73" s="8" customFormat="1" ht="14.88" customHeight="1">
      <c r="B73" s="180"/>
      <c r="C73" s="181"/>
      <c r="D73" s="182" t="s">
        <v>120</v>
      </c>
      <c r="E73" s="183"/>
      <c r="F73" s="183"/>
      <c r="G73" s="183"/>
      <c r="H73" s="183"/>
      <c r="I73" s="184"/>
      <c r="J73" s="185">
        <f>J279</f>
        <v>0</v>
      </c>
      <c r="K73" s="186"/>
    </row>
    <row r="74" s="8" customFormat="1" ht="19.92" customHeight="1">
      <c r="B74" s="180"/>
      <c r="C74" s="181"/>
      <c r="D74" s="182" t="s">
        <v>121</v>
      </c>
      <c r="E74" s="183"/>
      <c r="F74" s="183"/>
      <c r="G74" s="183"/>
      <c r="H74" s="183"/>
      <c r="I74" s="184"/>
      <c r="J74" s="185">
        <f>J284</f>
        <v>0</v>
      </c>
      <c r="K74" s="186"/>
    </row>
    <row r="75" s="8" customFormat="1" ht="19.92" customHeight="1">
      <c r="B75" s="180"/>
      <c r="C75" s="181"/>
      <c r="D75" s="182" t="s">
        <v>122</v>
      </c>
      <c r="E75" s="183"/>
      <c r="F75" s="183"/>
      <c r="G75" s="183"/>
      <c r="H75" s="183"/>
      <c r="I75" s="184"/>
      <c r="J75" s="185">
        <f>J291</f>
        <v>0</v>
      </c>
      <c r="K75" s="186"/>
    </row>
    <row r="76" s="1" customFormat="1" ht="21.84" customHeight="1">
      <c r="B76" s="47"/>
      <c r="C76" s="48"/>
      <c r="D76" s="48"/>
      <c r="E76" s="48"/>
      <c r="F76" s="48"/>
      <c r="G76" s="48"/>
      <c r="H76" s="48"/>
      <c r="I76" s="140"/>
      <c r="J76" s="48"/>
      <c r="K76" s="52"/>
    </row>
    <row r="77" s="1" customFormat="1" ht="6.96" customHeight="1">
      <c r="B77" s="68"/>
      <c r="C77" s="69"/>
      <c r="D77" s="69"/>
      <c r="E77" s="69"/>
      <c r="F77" s="69"/>
      <c r="G77" s="69"/>
      <c r="H77" s="69"/>
      <c r="I77" s="162"/>
      <c r="J77" s="69"/>
      <c r="K77" s="70"/>
    </row>
    <row r="81" s="1" customFormat="1" ht="6.96" customHeight="1">
      <c r="B81" s="71"/>
      <c r="C81" s="72"/>
      <c r="D81" s="72"/>
      <c r="E81" s="72"/>
      <c r="F81" s="72"/>
      <c r="G81" s="72"/>
      <c r="H81" s="72"/>
      <c r="I81" s="165"/>
      <c r="J81" s="72"/>
      <c r="K81" s="72"/>
      <c r="L81" s="73"/>
    </row>
    <row r="82" s="1" customFormat="1" ht="36.96" customHeight="1">
      <c r="B82" s="47"/>
      <c r="C82" s="74" t="s">
        <v>123</v>
      </c>
      <c r="D82" s="75"/>
      <c r="E82" s="75"/>
      <c r="F82" s="75"/>
      <c r="G82" s="75"/>
      <c r="H82" s="75"/>
      <c r="I82" s="187"/>
      <c r="J82" s="75"/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87"/>
      <c r="J83" s="75"/>
      <c r="K83" s="75"/>
      <c r="L83" s="73"/>
    </row>
    <row r="84" s="1" customFormat="1" ht="14.4" customHeight="1">
      <c r="B84" s="47"/>
      <c r="C84" s="77" t="s">
        <v>18</v>
      </c>
      <c r="D84" s="75"/>
      <c r="E84" s="75"/>
      <c r="F84" s="75"/>
      <c r="G84" s="75"/>
      <c r="H84" s="75"/>
      <c r="I84" s="187"/>
      <c r="J84" s="75"/>
      <c r="K84" s="75"/>
      <c r="L84" s="73"/>
    </row>
    <row r="85" s="1" customFormat="1" ht="17.25" customHeight="1">
      <c r="B85" s="47"/>
      <c r="C85" s="75"/>
      <c r="D85" s="75"/>
      <c r="E85" s="83" t="str">
        <f>E7</f>
        <v xml:space="preserve">Dešťová kanalizace Šenov u Nového Jičína  ul. Záhumenní</v>
      </c>
      <c r="F85" s="75"/>
      <c r="G85" s="75"/>
      <c r="H85" s="75"/>
      <c r="I85" s="187"/>
      <c r="J85" s="75"/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187"/>
      <c r="J86" s="75"/>
      <c r="K86" s="75"/>
      <c r="L86" s="73"/>
    </row>
    <row r="87" s="1" customFormat="1" ht="18" customHeight="1">
      <c r="B87" s="47"/>
      <c r="C87" s="77" t="s">
        <v>23</v>
      </c>
      <c r="D87" s="75"/>
      <c r="E87" s="75"/>
      <c r="F87" s="188" t="str">
        <f>F10</f>
        <v>Šenov u NJ</v>
      </c>
      <c r="G87" s="75"/>
      <c r="H87" s="75"/>
      <c r="I87" s="189" t="s">
        <v>25</v>
      </c>
      <c r="J87" s="86" t="str">
        <f>IF(J10="","",J10)</f>
        <v>18. 5. 2018</v>
      </c>
      <c r="K87" s="75"/>
      <c r="L87" s="73"/>
    </row>
    <row r="88" s="1" customFormat="1" ht="6.96" customHeight="1">
      <c r="B88" s="47"/>
      <c r="C88" s="75"/>
      <c r="D88" s="75"/>
      <c r="E88" s="75"/>
      <c r="F88" s="75"/>
      <c r="G88" s="75"/>
      <c r="H88" s="75"/>
      <c r="I88" s="187"/>
      <c r="J88" s="75"/>
      <c r="K88" s="75"/>
      <c r="L88" s="73"/>
    </row>
    <row r="89" s="1" customFormat="1">
      <c r="B89" s="47"/>
      <c r="C89" s="77" t="s">
        <v>27</v>
      </c>
      <c r="D89" s="75"/>
      <c r="E89" s="75"/>
      <c r="F89" s="188" t="str">
        <f>E13</f>
        <v>Obec Šenov u Nového Jičína</v>
      </c>
      <c r="G89" s="75"/>
      <c r="H89" s="75"/>
      <c r="I89" s="189" t="s">
        <v>33</v>
      </c>
      <c r="J89" s="188" t="str">
        <f>E19</f>
        <v>AVONA-Ing. Lubomír Novák</v>
      </c>
      <c r="K89" s="75"/>
      <c r="L89" s="73"/>
    </row>
    <row r="90" s="1" customFormat="1" ht="14.4" customHeight="1">
      <c r="B90" s="47"/>
      <c r="C90" s="77" t="s">
        <v>31</v>
      </c>
      <c r="D90" s="75"/>
      <c r="E90" s="75"/>
      <c r="F90" s="188" t="str">
        <f>IF(E16="","",E16)</f>
        <v/>
      </c>
      <c r="G90" s="75"/>
      <c r="H90" s="75"/>
      <c r="I90" s="187"/>
      <c r="J90" s="75"/>
      <c r="K90" s="75"/>
      <c r="L90" s="73"/>
    </row>
    <row r="91" s="1" customFormat="1" ht="10.32" customHeight="1">
      <c r="B91" s="47"/>
      <c r="C91" s="75"/>
      <c r="D91" s="75"/>
      <c r="E91" s="75"/>
      <c r="F91" s="75"/>
      <c r="G91" s="75"/>
      <c r="H91" s="75"/>
      <c r="I91" s="187"/>
      <c r="J91" s="75"/>
      <c r="K91" s="75"/>
      <c r="L91" s="73"/>
    </row>
    <row r="92" s="9" customFormat="1" ht="29.28" customHeight="1">
      <c r="B92" s="190"/>
      <c r="C92" s="191" t="s">
        <v>124</v>
      </c>
      <c r="D92" s="192" t="s">
        <v>56</v>
      </c>
      <c r="E92" s="192" t="s">
        <v>52</v>
      </c>
      <c r="F92" s="192" t="s">
        <v>125</v>
      </c>
      <c r="G92" s="192" t="s">
        <v>126</v>
      </c>
      <c r="H92" s="192" t="s">
        <v>127</v>
      </c>
      <c r="I92" s="193" t="s">
        <v>128</v>
      </c>
      <c r="J92" s="192" t="s">
        <v>97</v>
      </c>
      <c r="K92" s="194" t="s">
        <v>129</v>
      </c>
      <c r="L92" s="195"/>
      <c r="M92" s="103" t="s">
        <v>130</v>
      </c>
      <c r="N92" s="104" t="s">
        <v>41</v>
      </c>
      <c r="O92" s="104" t="s">
        <v>131</v>
      </c>
      <c r="P92" s="104" t="s">
        <v>132</v>
      </c>
      <c r="Q92" s="104" t="s">
        <v>133</v>
      </c>
      <c r="R92" s="104" t="s">
        <v>134</v>
      </c>
      <c r="S92" s="104" t="s">
        <v>135</v>
      </c>
      <c r="T92" s="105" t="s">
        <v>136</v>
      </c>
    </row>
    <row r="93" s="1" customFormat="1" ht="29.28" customHeight="1">
      <c r="B93" s="47"/>
      <c r="C93" s="109" t="s">
        <v>98</v>
      </c>
      <c r="D93" s="75"/>
      <c r="E93" s="75"/>
      <c r="F93" s="75"/>
      <c r="G93" s="75"/>
      <c r="H93" s="75"/>
      <c r="I93" s="187"/>
      <c r="J93" s="196">
        <f>BK93</f>
        <v>0</v>
      </c>
      <c r="K93" s="75"/>
      <c r="L93" s="73"/>
      <c r="M93" s="106"/>
      <c r="N93" s="107"/>
      <c r="O93" s="107"/>
      <c r="P93" s="197">
        <f>P94</f>
        <v>0</v>
      </c>
      <c r="Q93" s="107"/>
      <c r="R93" s="197">
        <f>R94</f>
        <v>294.68815367999997</v>
      </c>
      <c r="S93" s="107"/>
      <c r="T93" s="198">
        <f>T94</f>
        <v>44.764519999999997</v>
      </c>
      <c r="AT93" s="25" t="s">
        <v>70</v>
      </c>
      <c r="AU93" s="25" t="s">
        <v>99</v>
      </c>
      <c r="BK93" s="199">
        <f>BK94</f>
        <v>0</v>
      </c>
    </row>
    <row r="94" s="10" customFormat="1" ht="37.44" customHeight="1">
      <c r="B94" s="200"/>
      <c r="C94" s="201"/>
      <c r="D94" s="202" t="s">
        <v>70</v>
      </c>
      <c r="E94" s="203" t="s">
        <v>137</v>
      </c>
      <c r="F94" s="203" t="s">
        <v>138</v>
      </c>
      <c r="G94" s="201"/>
      <c r="H94" s="201"/>
      <c r="I94" s="204"/>
      <c r="J94" s="205">
        <f>BK94</f>
        <v>0</v>
      </c>
      <c r="K94" s="201"/>
      <c r="L94" s="206"/>
      <c r="M94" s="207"/>
      <c r="N94" s="208"/>
      <c r="O94" s="208"/>
      <c r="P94" s="209">
        <f>P95+P211+P228+P243+P244+P275+P284+P291</f>
        <v>0</v>
      </c>
      <c r="Q94" s="208"/>
      <c r="R94" s="209">
        <f>R95+R211+R228+R243+R244+R275+R284+R291</f>
        <v>294.68815367999997</v>
      </c>
      <c r="S94" s="208"/>
      <c r="T94" s="210">
        <f>T95+T211+T228+T243+T244+T275+T284+T291</f>
        <v>44.764519999999997</v>
      </c>
      <c r="AR94" s="211" t="s">
        <v>76</v>
      </c>
      <c r="AT94" s="212" t="s">
        <v>70</v>
      </c>
      <c r="AU94" s="212" t="s">
        <v>71</v>
      </c>
      <c r="AY94" s="211" t="s">
        <v>139</v>
      </c>
      <c r="BK94" s="213">
        <f>BK95+BK211+BK228+BK243+BK244+BK275+BK284+BK291</f>
        <v>0</v>
      </c>
    </row>
    <row r="95" s="10" customFormat="1" ht="19.92" customHeight="1">
      <c r="B95" s="200"/>
      <c r="C95" s="201"/>
      <c r="D95" s="202" t="s">
        <v>70</v>
      </c>
      <c r="E95" s="214" t="s">
        <v>76</v>
      </c>
      <c r="F95" s="214" t="s">
        <v>140</v>
      </c>
      <c r="G95" s="201"/>
      <c r="H95" s="201"/>
      <c r="I95" s="204"/>
      <c r="J95" s="215">
        <f>BK95</f>
        <v>0</v>
      </c>
      <c r="K95" s="201"/>
      <c r="L95" s="206"/>
      <c r="M95" s="207"/>
      <c r="N95" s="208"/>
      <c r="O95" s="208"/>
      <c r="P95" s="209">
        <f>P96+P109+P117+P149+P158+P184+P203</f>
        <v>0</v>
      </c>
      <c r="Q95" s="208"/>
      <c r="R95" s="209">
        <f>R96+R109+R117+R149+R158+R184+R203</f>
        <v>209.75850647999999</v>
      </c>
      <c r="S95" s="208"/>
      <c r="T95" s="210">
        <f>T96+T109+T117+T149+T158+T184+T203</f>
        <v>44.764519999999997</v>
      </c>
      <c r="AR95" s="211" t="s">
        <v>76</v>
      </c>
      <c r="AT95" s="212" t="s">
        <v>70</v>
      </c>
      <c r="AU95" s="212" t="s">
        <v>76</v>
      </c>
      <c r="AY95" s="211" t="s">
        <v>139</v>
      </c>
      <c r="BK95" s="213">
        <f>BK96+BK109+BK117+BK149+BK158+BK184+BK203</f>
        <v>0</v>
      </c>
    </row>
    <row r="96" s="10" customFormat="1" ht="14.88" customHeight="1">
      <c r="B96" s="200"/>
      <c r="C96" s="201"/>
      <c r="D96" s="202" t="s">
        <v>70</v>
      </c>
      <c r="E96" s="214" t="s">
        <v>141</v>
      </c>
      <c r="F96" s="214" t="s">
        <v>142</v>
      </c>
      <c r="G96" s="201"/>
      <c r="H96" s="201"/>
      <c r="I96" s="204"/>
      <c r="J96" s="215">
        <f>BK96</f>
        <v>0</v>
      </c>
      <c r="K96" s="201"/>
      <c r="L96" s="206"/>
      <c r="M96" s="207"/>
      <c r="N96" s="208"/>
      <c r="O96" s="208"/>
      <c r="P96" s="209">
        <f>SUM(P97:P108)</f>
        <v>0</v>
      </c>
      <c r="Q96" s="208"/>
      <c r="R96" s="209">
        <f>SUM(R97:R108)</f>
        <v>0</v>
      </c>
      <c r="S96" s="208"/>
      <c r="T96" s="210">
        <f>SUM(T97:T108)</f>
        <v>44.764519999999997</v>
      </c>
      <c r="AR96" s="211" t="s">
        <v>76</v>
      </c>
      <c r="AT96" s="212" t="s">
        <v>70</v>
      </c>
      <c r="AU96" s="212" t="s">
        <v>87</v>
      </c>
      <c r="AY96" s="211" t="s">
        <v>139</v>
      </c>
      <c r="BK96" s="213">
        <f>SUM(BK97:BK108)</f>
        <v>0</v>
      </c>
    </row>
    <row r="97" s="1" customFormat="1" ht="38.25" customHeight="1">
      <c r="B97" s="47"/>
      <c r="C97" s="216" t="s">
        <v>76</v>
      </c>
      <c r="D97" s="216" t="s">
        <v>143</v>
      </c>
      <c r="E97" s="217" t="s">
        <v>144</v>
      </c>
      <c r="F97" s="218" t="s">
        <v>145</v>
      </c>
      <c r="G97" s="219" t="s">
        <v>146</v>
      </c>
      <c r="H97" s="220">
        <v>33.100000000000001</v>
      </c>
      <c r="I97" s="221"/>
      <c r="J97" s="222">
        <f>ROUND(I97*H97,2)</f>
        <v>0</v>
      </c>
      <c r="K97" s="218" t="s">
        <v>147</v>
      </c>
      <c r="L97" s="73"/>
      <c r="M97" s="223" t="s">
        <v>21</v>
      </c>
      <c r="N97" s="224" t="s">
        <v>42</v>
      </c>
      <c r="O97" s="48"/>
      <c r="P97" s="225">
        <f>O97*H97</f>
        <v>0</v>
      </c>
      <c r="Q97" s="225">
        <v>0</v>
      </c>
      <c r="R97" s="225">
        <f>Q97*H97</f>
        <v>0</v>
      </c>
      <c r="S97" s="225">
        <v>0.5</v>
      </c>
      <c r="T97" s="226">
        <f>S97*H97</f>
        <v>16.550000000000001</v>
      </c>
      <c r="AR97" s="25" t="s">
        <v>148</v>
      </c>
      <c r="AT97" s="25" t="s">
        <v>143</v>
      </c>
      <c r="AU97" s="25" t="s">
        <v>149</v>
      </c>
      <c r="AY97" s="25" t="s">
        <v>139</v>
      </c>
      <c r="BE97" s="227">
        <f>IF(N97="základní",J97,0)</f>
        <v>0</v>
      </c>
      <c r="BF97" s="227">
        <f>IF(N97="snížená",J97,0)</f>
        <v>0</v>
      </c>
      <c r="BG97" s="227">
        <f>IF(N97="zákl. přenesená",J97,0)</f>
        <v>0</v>
      </c>
      <c r="BH97" s="227">
        <f>IF(N97="sníž. přenesená",J97,0)</f>
        <v>0</v>
      </c>
      <c r="BI97" s="227">
        <f>IF(N97="nulová",J97,0)</f>
        <v>0</v>
      </c>
      <c r="BJ97" s="25" t="s">
        <v>76</v>
      </c>
      <c r="BK97" s="227">
        <f>ROUND(I97*H97,2)</f>
        <v>0</v>
      </c>
      <c r="BL97" s="25" t="s">
        <v>148</v>
      </c>
      <c r="BM97" s="25" t="s">
        <v>150</v>
      </c>
    </row>
    <row r="98" s="11" customFormat="1">
      <c r="B98" s="228"/>
      <c r="C98" s="229"/>
      <c r="D98" s="230" t="s">
        <v>151</v>
      </c>
      <c r="E98" s="231" t="s">
        <v>21</v>
      </c>
      <c r="F98" s="232" t="s">
        <v>152</v>
      </c>
      <c r="G98" s="229"/>
      <c r="H98" s="233">
        <v>25.600000000000001</v>
      </c>
      <c r="I98" s="234"/>
      <c r="J98" s="229"/>
      <c r="K98" s="229"/>
      <c r="L98" s="235"/>
      <c r="M98" s="236"/>
      <c r="N98" s="237"/>
      <c r="O98" s="237"/>
      <c r="P98" s="237"/>
      <c r="Q98" s="237"/>
      <c r="R98" s="237"/>
      <c r="S98" s="237"/>
      <c r="T98" s="238"/>
      <c r="AT98" s="239" t="s">
        <v>151</v>
      </c>
      <c r="AU98" s="239" t="s">
        <v>149</v>
      </c>
      <c r="AV98" s="11" t="s">
        <v>87</v>
      </c>
      <c r="AW98" s="11" t="s">
        <v>35</v>
      </c>
      <c r="AX98" s="11" t="s">
        <v>71</v>
      </c>
      <c r="AY98" s="239" t="s">
        <v>139</v>
      </c>
    </row>
    <row r="99" s="11" customFormat="1">
      <c r="B99" s="228"/>
      <c r="C99" s="229"/>
      <c r="D99" s="230" t="s">
        <v>151</v>
      </c>
      <c r="E99" s="231" t="s">
        <v>21</v>
      </c>
      <c r="F99" s="232" t="s">
        <v>153</v>
      </c>
      <c r="G99" s="229"/>
      <c r="H99" s="233">
        <v>7.5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AT99" s="239" t="s">
        <v>151</v>
      </c>
      <c r="AU99" s="239" t="s">
        <v>149</v>
      </c>
      <c r="AV99" s="11" t="s">
        <v>87</v>
      </c>
      <c r="AW99" s="11" t="s">
        <v>35</v>
      </c>
      <c r="AX99" s="11" t="s">
        <v>71</v>
      </c>
      <c r="AY99" s="239" t="s">
        <v>139</v>
      </c>
    </row>
    <row r="100" s="12" customFormat="1">
      <c r="B100" s="240"/>
      <c r="C100" s="241"/>
      <c r="D100" s="230" t="s">
        <v>151</v>
      </c>
      <c r="E100" s="242" t="s">
        <v>21</v>
      </c>
      <c r="F100" s="243" t="s">
        <v>154</v>
      </c>
      <c r="G100" s="241"/>
      <c r="H100" s="244">
        <v>33.100000000000001</v>
      </c>
      <c r="I100" s="245"/>
      <c r="J100" s="241"/>
      <c r="K100" s="241"/>
      <c r="L100" s="246"/>
      <c r="M100" s="247"/>
      <c r="N100" s="248"/>
      <c r="O100" s="248"/>
      <c r="P100" s="248"/>
      <c r="Q100" s="248"/>
      <c r="R100" s="248"/>
      <c r="S100" s="248"/>
      <c r="T100" s="249"/>
      <c r="AT100" s="250" t="s">
        <v>151</v>
      </c>
      <c r="AU100" s="250" t="s">
        <v>149</v>
      </c>
      <c r="AV100" s="12" t="s">
        <v>148</v>
      </c>
      <c r="AW100" s="12" t="s">
        <v>35</v>
      </c>
      <c r="AX100" s="12" t="s">
        <v>76</v>
      </c>
      <c r="AY100" s="250" t="s">
        <v>139</v>
      </c>
    </row>
    <row r="101" s="1" customFormat="1" ht="38.25" customHeight="1">
      <c r="B101" s="47"/>
      <c r="C101" s="216" t="s">
        <v>87</v>
      </c>
      <c r="D101" s="216" t="s">
        <v>143</v>
      </c>
      <c r="E101" s="217" t="s">
        <v>155</v>
      </c>
      <c r="F101" s="218" t="s">
        <v>156</v>
      </c>
      <c r="G101" s="219" t="s">
        <v>146</v>
      </c>
      <c r="H101" s="220">
        <v>33.100000000000001</v>
      </c>
      <c r="I101" s="221"/>
      <c r="J101" s="222">
        <f>ROUND(I101*H101,2)</f>
        <v>0</v>
      </c>
      <c r="K101" s="218" t="s">
        <v>147</v>
      </c>
      <c r="L101" s="73"/>
      <c r="M101" s="223" t="s">
        <v>21</v>
      </c>
      <c r="N101" s="224" t="s">
        <v>42</v>
      </c>
      <c r="O101" s="48"/>
      <c r="P101" s="225">
        <f>O101*H101</f>
        <v>0</v>
      </c>
      <c r="Q101" s="225">
        <v>0</v>
      </c>
      <c r="R101" s="225">
        <f>Q101*H101</f>
        <v>0</v>
      </c>
      <c r="S101" s="225">
        <v>0.17999999999999999</v>
      </c>
      <c r="T101" s="226">
        <f>S101*H101</f>
        <v>5.9580000000000002</v>
      </c>
      <c r="AR101" s="25" t="s">
        <v>148</v>
      </c>
      <c r="AT101" s="25" t="s">
        <v>143</v>
      </c>
      <c r="AU101" s="25" t="s">
        <v>149</v>
      </c>
      <c r="AY101" s="25" t="s">
        <v>139</v>
      </c>
      <c r="BE101" s="227">
        <f>IF(N101="základní",J101,0)</f>
        <v>0</v>
      </c>
      <c r="BF101" s="227">
        <f>IF(N101="snížená",J101,0)</f>
        <v>0</v>
      </c>
      <c r="BG101" s="227">
        <f>IF(N101="zákl. přenesená",J101,0)</f>
        <v>0</v>
      </c>
      <c r="BH101" s="227">
        <f>IF(N101="sníž. přenesená",J101,0)</f>
        <v>0</v>
      </c>
      <c r="BI101" s="227">
        <f>IF(N101="nulová",J101,0)</f>
        <v>0</v>
      </c>
      <c r="BJ101" s="25" t="s">
        <v>76</v>
      </c>
      <c r="BK101" s="227">
        <f>ROUND(I101*H101,2)</f>
        <v>0</v>
      </c>
      <c r="BL101" s="25" t="s">
        <v>148</v>
      </c>
      <c r="BM101" s="25" t="s">
        <v>157</v>
      </c>
    </row>
    <row r="102" s="1" customFormat="1" ht="38.25" customHeight="1">
      <c r="B102" s="47"/>
      <c r="C102" s="216" t="s">
        <v>149</v>
      </c>
      <c r="D102" s="216" t="s">
        <v>143</v>
      </c>
      <c r="E102" s="217" t="s">
        <v>158</v>
      </c>
      <c r="F102" s="218" t="s">
        <v>159</v>
      </c>
      <c r="G102" s="219" t="s">
        <v>146</v>
      </c>
      <c r="H102" s="220">
        <v>33.100000000000001</v>
      </c>
      <c r="I102" s="221"/>
      <c r="J102" s="222">
        <f>ROUND(I102*H102,2)</f>
        <v>0</v>
      </c>
      <c r="K102" s="218" t="s">
        <v>147</v>
      </c>
      <c r="L102" s="73"/>
      <c r="M102" s="223" t="s">
        <v>21</v>
      </c>
      <c r="N102" s="224" t="s">
        <v>42</v>
      </c>
      <c r="O102" s="48"/>
      <c r="P102" s="225">
        <f>O102*H102</f>
        <v>0</v>
      </c>
      <c r="Q102" s="225">
        <v>0</v>
      </c>
      <c r="R102" s="225">
        <f>Q102*H102</f>
        <v>0</v>
      </c>
      <c r="S102" s="225">
        <v>0.28999999999999998</v>
      </c>
      <c r="T102" s="226">
        <f>S102*H102</f>
        <v>9.5990000000000002</v>
      </c>
      <c r="AR102" s="25" t="s">
        <v>148</v>
      </c>
      <c r="AT102" s="25" t="s">
        <v>143</v>
      </c>
      <c r="AU102" s="25" t="s">
        <v>149</v>
      </c>
      <c r="AY102" s="25" t="s">
        <v>139</v>
      </c>
      <c r="BE102" s="227">
        <f>IF(N102="základní",J102,0)</f>
        <v>0</v>
      </c>
      <c r="BF102" s="227">
        <f>IF(N102="snížená",J102,0)</f>
        <v>0</v>
      </c>
      <c r="BG102" s="227">
        <f>IF(N102="zákl. přenesená",J102,0)</f>
        <v>0</v>
      </c>
      <c r="BH102" s="227">
        <f>IF(N102="sníž. přenesená",J102,0)</f>
        <v>0</v>
      </c>
      <c r="BI102" s="227">
        <f>IF(N102="nulová",J102,0)</f>
        <v>0</v>
      </c>
      <c r="BJ102" s="25" t="s">
        <v>76</v>
      </c>
      <c r="BK102" s="227">
        <f>ROUND(I102*H102,2)</f>
        <v>0</v>
      </c>
      <c r="BL102" s="25" t="s">
        <v>148</v>
      </c>
      <c r="BM102" s="25" t="s">
        <v>160</v>
      </c>
    </row>
    <row r="103" s="1" customFormat="1" ht="38.25" customHeight="1">
      <c r="B103" s="47"/>
      <c r="C103" s="216" t="s">
        <v>148</v>
      </c>
      <c r="D103" s="216" t="s">
        <v>143</v>
      </c>
      <c r="E103" s="217" t="s">
        <v>161</v>
      </c>
      <c r="F103" s="218" t="s">
        <v>162</v>
      </c>
      <c r="G103" s="219" t="s">
        <v>146</v>
      </c>
      <c r="H103" s="220">
        <v>38.219999999999999</v>
      </c>
      <c r="I103" s="221"/>
      <c r="J103" s="222">
        <f>ROUND(I103*H103,2)</f>
        <v>0</v>
      </c>
      <c r="K103" s="218" t="s">
        <v>147</v>
      </c>
      <c r="L103" s="73"/>
      <c r="M103" s="223" t="s">
        <v>21</v>
      </c>
      <c r="N103" s="224" t="s">
        <v>42</v>
      </c>
      <c r="O103" s="48"/>
      <c r="P103" s="225">
        <f>O103*H103</f>
        <v>0</v>
      </c>
      <c r="Q103" s="225">
        <v>0</v>
      </c>
      <c r="R103" s="225">
        <f>Q103*H103</f>
        <v>0</v>
      </c>
      <c r="S103" s="225">
        <v>0.316</v>
      </c>
      <c r="T103" s="226">
        <f>S103*H103</f>
        <v>12.07752</v>
      </c>
      <c r="AR103" s="25" t="s">
        <v>148</v>
      </c>
      <c r="AT103" s="25" t="s">
        <v>143</v>
      </c>
      <c r="AU103" s="25" t="s">
        <v>149</v>
      </c>
      <c r="AY103" s="25" t="s">
        <v>139</v>
      </c>
      <c r="BE103" s="227">
        <f>IF(N103="základní",J103,0)</f>
        <v>0</v>
      </c>
      <c r="BF103" s="227">
        <f>IF(N103="snížená",J103,0)</f>
        <v>0</v>
      </c>
      <c r="BG103" s="227">
        <f>IF(N103="zákl. přenesená",J103,0)</f>
        <v>0</v>
      </c>
      <c r="BH103" s="227">
        <f>IF(N103="sníž. přenesená",J103,0)</f>
        <v>0</v>
      </c>
      <c r="BI103" s="227">
        <f>IF(N103="nulová",J103,0)</f>
        <v>0</v>
      </c>
      <c r="BJ103" s="25" t="s">
        <v>76</v>
      </c>
      <c r="BK103" s="227">
        <f>ROUND(I103*H103,2)</f>
        <v>0</v>
      </c>
      <c r="BL103" s="25" t="s">
        <v>148</v>
      </c>
      <c r="BM103" s="25" t="s">
        <v>163</v>
      </c>
    </row>
    <row r="104" s="11" customFormat="1">
      <c r="B104" s="228"/>
      <c r="C104" s="229"/>
      <c r="D104" s="230" t="s">
        <v>151</v>
      </c>
      <c r="E104" s="231" t="s">
        <v>21</v>
      </c>
      <c r="F104" s="232" t="s">
        <v>164</v>
      </c>
      <c r="G104" s="229"/>
      <c r="H104" s="233">
        <v>30.719999999999999</v>
      </c>
      <c r="I104" s="234"/>
      <c r="J104" s="229"/>
      <c r="K104" s="229"/>
      <c r="L104" s="235"/>
      <c r="M104" s="236"/>
      <c r="N104" s="237"/>
      <c r="O104" s="237"/>
      <c r="P104" s="237"/>
      <c r="Q104" s="237"/>
      <c r="R104" s="237"/>
      <c r="S104" s="237"/>
      <c r="T104" s="238"/>
      <c r="AT104" s="239" t="s">
        <v>151</v>
      </c>
      <c r="AU104" s="239" t="s">
        <v>149</v>
      </c>
      <c r="AV104" s="11" t="s">
        <v>87</v>
      </c>
      <c r="AW104" s="11" t="s">
        <v>35</v>
      </c>
      <c r="AX104" s="11" t="s">
        <v>71</v>
      </c>
      <c r="AY104" s="239" t="s">
        <v>139</v>
      </c>
    </row>
    <row r="105" s="11" customFormat="1">
      <c r="B105" s="228"/>
      <c r="C105" s="229"/>
      <c r="D105" s="230" t="s">
        <v>151</v>
      </c>
      <c r="E105" s="231" t="s">
        <v>21</v>
      </c>
      <c r="F105" s="232" t="s">
        <v>153</v>
      </c>
      <c r="G105" s="229"/>
      <c r="H105" s="233">
        <v>7.5</v>
      </c>
      <c r="I105" s="234"/>
      <c r="J105" s="229"/>
      <c r="K105" s="229"/>
      <c r="L105" s="235"/>
      <c r="M105" s="236"/>
      <c r="N105" s="237"/>
      <c r="O105" s="237"/>
      <c r="P105" s="237"/>
      <c r="Q105" s="237"/>
      <c r="R105" s="237"/>
      <c r="S105" s="237"/>
      <c r="T105" s="238"/>
      <c r="AT105" s="239" t="s">
        <v>151</v>
      </c>
      <c r="AU105" s="239" t="s">
        <v>149</v>
      </c>
      <c r="AV105" s="11" t="s">
        <v>87</v>
      </c>
      <c r="AW105" s="11" t="s">
        <v>35</v>
      </c>
      <c r="AX105" s="11" t="s">
        <v>71</v>
      </c>
      <c r="AY105" s="239" t="s">
        <v>139</v>
      </c>
    </row>
    <row r="106" s="12" customFormat="1">
      <c r="B106" s="240"/>
      <c r="C106" s="241"/>
      <c r="D106" s="230" t="s">
        <v>151</v>
      </c>
      <c r="E106" s="242" t="s">
        <v>21</v>
      </c>
      <c r="F106" s="243" t="s">
        <v>154</v>
      </c>
      <c r="G106" s="241"/>
      <c r="H106" s="244">
        <v>38.219999999999999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AT106" s="250" t="s">
        <v>151</v>
      </c>
      <c r="AU106" s="250" t="s">
        <v>149</v>
      </c>
      <c r="AV106" s="12" t="s">
        <v>148</v>
      </c>
      <c r="AW106" s="12" t="s">
        <v>35</v>
      </c>
      <c r="AX106" s="12" t="s">
        <v>76</v>
      </c>
      <c r="AY106" s="250" t="s">
        <v>139</v>
      </c>
    </row>
    <row r="107" s="1" customFormat="1" ht="38.25" customHeight="1">
      <c r="B107" s="47"/>
      <c r="C107" s="216" t="s">
        <v>165</v>
      </c>
      <c r="D107" s="216" t="s">
        <v>143</v>
      </c>
      <c r="E107" s="217" t="s">
        <v>158</v>
      </c>
      <c r="F107" s="218" t="s">
        <v>159</v>
      </c>
      <c r="G107" s="219" t="s">
        <v>146</v>
      </c>
      <c r="H107" s="220">
        <v>2</v>
      </c>
      <c r="I107" s="221"/>
      <c r="J107" s="222">
        <f>ROUND(I107*H107,2)</f>
        <v>0</v>
      </c>
      <c r="K107" s="218" t="s">
        <v>147</v>
      </c>
      <c r="L107" s="73"/>
      <c r="M107" s="223" t="s">
        <v>21</v>
      </c>
      <c r="N107" s="224" t="s">
        <v>42</v>
      </c>
      <c r="O107" s="48"/>
      <c r="P107" s="225">
        <f>O107*H107</f>
        <v>0</v>
      </c>
      <c r="Q107" s="225">
        <v>0</v>
      </c>
      <c r="R107" s="225">
        <f>Q107*H107</f>
        <v>0</v>
      </c>
      <c r="S107" s="225">
        <v>0.28999999999999998</v>
      </c>
      <c r="T107" s="226">
        <f>S107*H107</f>
        <v>0.57999999999999996</v>
      </c>
      <c r="AR107" s="25" t="s">
        <v>148</v>
      </c>
      <c r="AT107" s="25" t="s">
        <v>143</v>
      </c>
      <c r="AU107" s="25" t="s">
        <v>149</v>
      </c>
      <c r="AY107" s="25" t="s">
        <v>139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25" t="s">
        <v>76</v>
      </c>
      <c r="BK107" s="227">
        <f>ROUND(I107*H107,2)</f>
        <v>0</v>
      </c>
      <c r="BL107" s="25" t="s">
        <v>148</v>
      </c>
      <c r="BM107" s="25" t="s">
        <v>166</v>
      </c>
    </row>
    <row r="108" s="11" customFormat="1">
      <c r="B108" s="228"/>
      <c r="C108" s="229"/>
      <c r="D108" s="230" t="s">
        <v>151</v>
      </c>
      <c r="E108" s="231" t="s">
        <v>21</v>
      </c>
      <c r="F108" s="232" t="s">
        <v>167</v>
      </c>
      <c r="G108" s="229"/>
      <c r="H108" s="233">
        <v>2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AT108" s="239" t="s">
        <v>151</v>
      </c>
      <c r="AU108" s="239" t="s">
        <v>149</v>
      </c>
      <c r="AV108" s="11" t="s">
        <v>87</v>
      </c>
      <c r="AW108" s="11" t="s">
        <v>35</v>
      </c>
      <c r="AX108" s="11" t="s">
        <v>76</v>
      </c>
      <c r="AY108" s="239" t="s">
        <v>139</v>
      </c>
    </row>
    <row r="109" s="10" customFormat="1" ht="22.32" customHeight="1">
      <c r="B109" s="200"/>
      <c r="C109" s="201"/>
      <c r="D109" s="202" t="s">
        <v>70</v>
      </c>
      <c r="E109" s="214" t="s">
        <v>168</v>
      </c>
      <c r="F109" s="214" t="s">
        <v>169</v>
      </c>
      <c r="G109" s="201"/>
      <c r="H109" s="201"/>
      <c r="I109" s="204"/>
      <c r="J109" s="215">
        <f>BK109</f>
        <v>0</v>
      </c>
      <c r="K109" s="201"/>
      <c r="L109" s="206"/>
      <c r="M109" s="207"/>
      <c r="N109" s="208"/>
      <c r="O109" s="208"/>
      <c r="P109" s="209">
        <f>SUM(P110:P116)</f>
        <v>0</v>
      </c>
      <c r="Q109" s="208"/>
      <c r="R109" s="209">
        <f>SUM(R110:R116)</f>
        <v>0</v>
      </c>
      <c r="S109" s="208"/>
      <c r="T109" s="210">
        <f>SUM(T110:T116)</f>
        <v>0</v>
      </c>
      <c r="AR109" s="211" t="s">
        <v>76</v>
      </c>
      <c r="AT109" s="212" t="s">
        <v>70</v>
      </c>
      <c r="AU109" s="212" t="s">
        <v>87</v>
      </c>
      <c r="AY109" s="211" t="s">
        <v>139</v>
      </c>
      <c r="BK109" s="213">
        <f>SUM(BK110:BK116)</f>
        <v>0</v>
      </c>
    </row>
    <row r="110" s="1" customFormat="1" ht="25.5" customHeight="1">
      <c r="B110" s="47"/>
      <c r="C110" s="216" t="s">
        <v>170</v>
      </c>
      <c r="D110" s="216" t="s">
        <v>143</v>
      </c>
      <c r="E110" s="217" t="s">
        <v>171</v>
      </c>
      <c r="F110" s="218" t="s">
        <v>172</v>
      </c>
      <c r="G110" s="219" t="s">
        <v>85</v>
      </c>
      <c r="H110" s="220">
        <v>3.024</v>
      </c>
      <c r="I110" s="221"/>
      <c r="J110" s="222">
        <f>ROUND(I110*H110,2)</f>
        <v>0</v>
      </c>
      <c r="K110" s="218" t="s">
        <v>147</v>
      </c>
      <c r="L110" s="73"/>
      <c r="M110" s="223" t="s">
        <v>21</v>
      </c>
      <c r="N110" s="224" t="s">
        <v>42</v>
      </c>
      <c r="O110" s="48"/>
      <c r="P110" s="225">
        <f>O110*H110</f>
        <v>0</v>
      </c>
      <c r="Q110" s="225">
        <v>0</v>
      </c>
      <c r="R110" s="225">
        <f>Q110*H110</f>
        <v>0</v>
      </c>
      <c r="S110" s="225">
        <v>0</v>
      </c>
      <c r="T110" s="226">
        <f>S110*H110</f>
        <v>0</v>
      </c>
      <c r="AR110" s="25" t="s">
        <v>148</v>
      </c>
      <c r="AT110" s="25" t="s">
        <v>143</v>
      </c>
      <c r="AU110" s="25" t="s">
        <v>149</v>
      </c>
      <c r="AY110" s="25" t="s">
        <v>139</v>
      </c>
      <c r="BE110" s="227">
        <f>IF(N110="základní",J110,0)</f>
        <v>0</v>
      </c>
      <c r="BF110" s="227">
        <f>IF(N110="snížená",J110,0)</f>
        <v>0</v>
      </c>
      <c r="BG110" s="227">
        <f>IF(N110="zákl. přenesená",J110,0)</f>
        <v>0</v>
      </c>
      <c r="BH110" s="227">
        <f>IF(N110="sníž. přenesená",J110,0)</f>
        <v>0</v>
      </c>
      <c r="BI110" s="227">
        <f>IF(N110="nulová",J110,0)</f>
        <v>0</v>
      </c>
      <c r="BJ110" s="25" t="s">
        <v>76</v>
      </c>
      <c r="BK110" s="227">
        <f>ROUND(I110*H110,2)</f>
        <v>0</v>
      </c>
      <c r="BL110" s="25" t="s">
        <v>148</v>
      </c>
      <c r="BM110" s="25" t="s">
        <v>173</v>
      </c>
    </row>
    <row r="111" s="11" customFormat="1">
      <c r="B111" s="228"/>
      <c r="C111" s="229"/>
      <c r="D111" s="230" t="s">
        <v>151</v>
      </c>
      <c r="E111" s="231" t="s">
        <v>21</v>
      </c>
      <c r="F111" s="232" t="s">
        <v>174</v>
      </c>
      <c r="G111" s="229"/>
      <c r="H111" s="233">
        <v>3.024</v>
      </c>
      <c r="I111" s="234"/>
      <c r="J111" s="229"/>
      <c r="K111" s="229"/>
      <c r="L111" s="235"/>
      <c r="M111" s="236"/>
      <c r="N111" s="237"/>
      <c r="O111" s="237"/>
      <c r="P111" s="237"/>
      <c r="Q111" s="237"/>
      <c r="R111" s="237"/>
      <c r="S111" s="237"/>
      <c r="T111" s="238"/>
      <c r="AT111" s="239" t="s">
        <v>151</v>
      </c>
      <c r="AU111" s="239" t="s">
        <v>149</v>
      </c>
      <c r="AV111" s="11" t="s">
        <v>87</v>
      </c>
      <c r="AW111" s="11" t="s">
        <v>35</v>
      </c>
      <c r="AX111" s="11" t="s">
        <v>71</v>
      </c>
      <c r="AY111" s="239" t="s">
        <v>139</v>
      </c>
    </row>
    <row r="112" s="12" customFormat="1">
      <c r="B112" s="240"/>
      <c r="C112" s="241"/>
      <c r="D112" s="230" t="s">
        <v>151</v>
      </c>
      <c r="E112" s="242" t="s">
        <v>21</v>
      </c>
      <c r="F112" s="243" t="s">
        <v>154</v>
      </c>
      <c r="G112" s="241"/>
      <c r="H112" s="244">
        <v>3.024</v>
      </c>
      <c r="I112" s="245"/>
      <c r="J112" s="241"/>
      <c r="K112" s="241"/>
      <c r="L112" s="246"/>
      <c r="M112" s="247"/>
      <c r="N112" s="248"/>
      <c r="O112" s="248"/>
      <c r="P112" s="248"/>
      <c r="Q112" s="248"/>
      <c r="R112" s="248"/>
      <c r="S112" s="248"/>
      <c r="T112" s="249"/>
      <c r="AT112" s="250" t="s">
        <v>151</v>
      </c>
      <c r="AU112" s="250" t="s">
        <v>149</v>
      </c>
      <c r="AV112" s="12" t="s">
        <v>148</v>
      </c>
      <c r="AW112" s="12" t="s">
        <v>35</v>
      </c>
      <c r="AX112" s="12" t="s">
        <v>76</v>
      </c>
      <c r="AY112" s="250" t="s">
        <v>139</v>
      </c>
    </row>
    <row r="113" s="1" customFormat="1" ht="38.25" customHeight="1">
      <c r="B113" s="47"/>
      <c r="C113" s="216" t="s">
        <v>175</v>
      </c>
      <c r="D113" s="216" t="s">
        <v>143</v>
      </c>
      <c r="E113" s="217" t="s">
        <v>176</v>
      </c>
      <c r="F113" s="218" t="s">
        <v>177</v>
      </c>
      <c r="G113" s="219" t="s">
        <v>85</v>
      </c>
      <c r="H113" s="220">
        <v>3.024</v>
      </c>
      <c r="I113" s="221"/>
      <c r="J113" s="222">
        <f>ROUND(I113*H113,2)</f>
        <v>0</v>
      </c>
      <c r="K113" s="218" t="s">
        <v>147</v>
      </c>
      <c r="L113" s="73"/>
      <c r="M113" s="223" t="s">
        <v>21</v>
      </c>
      <c r="N113" s="224" t="s">
        <v>42</v>
      </c>
      <c r="O113" s="48"/>
      <c r="P113" s="225">
        <f>O113*H113</f>
        <v>0</v>
      </c>
      <c r="Q113" s="225">
        <v>0</v>
      </c>
      <c r="R113" s="225">
        <f>Q113*H113</f>
        <v>0</v>
      </c>
      <c r="S113" s="225">
        <v>0</v>
      </c>
      <c r="T113" s="226">
        <f>S113*H113</f>
        <v>0</v>
      </c>
      <c r="AR113" s="25" t="s">
        <v>148</v>
      </c>
      <c r="AT113" s="25" t="s">
        <v>143</v>
      </c>
      <c r="AU113" s="25" t="s">
        <v>149</v>
      </c>
      <c r="AY113" s="25" t="s">
        <v>139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25" t="s">
        <v>76</v>
      </c>
      <c r="BK113" s="227">
        <f>ROUND(I113*H113,2)</f>
        <v>0</v>
      </c>
      <c r="BL113" s="25" t="s">
        <v>148</v>
      </c>
      <c r="BM113" s="25" t="s">
        <v>178</v>
      </c>
    </row>
    <row r="114" s="1" customFormat="1" ht="38.25" customHeight="1">
      <c r="B114" s="47"/>
      <c r="C114" s="216" t="s">
        <v>179</v>
      </c>
      <c r="D114" s="216" t="s">
        <v>143</v>
      </c>
      <c r="E114" s="217" t="s">
        <v>180</v>
      </c>
      <c r="F114" s="218" t="s">
        <v>181</v>
      </c>
      <c r="G114" s="219" t="s">
        <v>85</v>
      </c>
      <c r="H114" s="220">
        <v>11.6</v>
      </c>
      <c r="I114" s="221"/>
      <c r="J114" s="222">
        <f>ROUND(I114*H114,2)</f>
        <v>0</v>
      </c>
      <c r="K114" s="218" t="s">
        <v>147</v>
      </c>
      <c r="L114" s="73"/>
      <c r="M114" s="223" t="s">
        <v>21</v>
      </c>
      <c r="N114" s="224" t="s">
        <v>42</v>
      </c>
      <c r="O114" s="48"/>
      <c r="P114" s="225">
        <f>O114*H114</f>
        <v>0</v>
      </c>
      <c r="Q114" s="225">
        <v>0</v>
      </c>
      <c r="R114" s="225">
        <f>Q114*H114</f>
        <v>0</v>
      </c>
      <c r="S114" s="225">
        <v>0</v>
      </c>
      <c r="T114" s="226">
        <f>S114*H114</f>
        <v>0</v>
      </c>
      <c r="AR114" s="25" t="s">
        <v>148</v>
      </c>
      <c r="AT114" s="25" t="s">
        <v>143</v>
      </c>
      <c r="AU114" s="25" t="s">
        <v>149</v>
      </c>
      <c r="AY114" s="25" t="s">
        <v>139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25" t="s">
        <v>76</v>
      </c>
      <c r="BK114" s="227">
        <f>ROUND(I114*H114,2)</f>
        <v>0</v>
      </c>
      <c r="BL114" s="25" t="s">
        <v>148</v>
      </c>
      <c r="BM114" s="25" t="s">
        <v>182</v>
      </c>
    </row>
    <row r="115" s="11" customFormat="1">
      <c r="B115" s="228"/>
      <c r="C115" s="229"/>
      <c r="D115" s="230" t="s">
        <v>151</v>
      </c>
      <c r="E115" s="231" t="s">
        <v>21</v>
      </c>
      <c r="F115" s="232" t="s">
        <v>183</v>
      </c>
      <c r="G115" s="229"/>
      <c r="H115" s="233">
        <v>11.6</v>
      </c>
      <c r="I115" s="234"/>
      <c r="J115" s="229"/>
      <c r="K115" s="229"/>
      <c r="L115" s="235"/>
      <c r="M115" s="236"/>
      <c r="N115" s="237"/>
      <c r="O115" s="237"/>
      <c r="P115" s="237"/>
      <c r="Q115" s="237"/>
      <c r="R115" s="237"/>
      <c r="S115" s="237"/>
      <c r="T115" s="238"/>
      <c r="AT115" s="239" t="s">
        <v>151</v>
      </c>
      <c r="AU115" s="239" t="s">
        <v>149</v>
      </c>
      <c r="AV115" s="11" t="s">
        <v>87</v>
      </c>
      <c r="AW115" s="11" t="s">
        <v>35</v>
      </c>
      <c r="AX115" s="11" t="s">
        <v>71</v>
      </c>
      <c r="AY115" s="239" t="s">
        <v>139</v>
      </c>
    </row>
    <row r="116" s="12" customFormat="1">
      <c r="B116" s="240"/>
      <c r="C116" s="241"/>
      <c r="D116" s="230" t="s">
        <v>151</v>
      </c>
      <c r="E116" s="242" t="s">
        <v>83</v>
      </c>
      <c r="F116" s="243" t="s">
        <v>154</v>
      </c>
      <c r="G116" s="241"/>
      <c r="H116" s="244">
        <v>11.6</v>
      </c>
      <c r="I116" s="245"/>
      <c r="J116" s="241"/>
      <c r="K116" s="241"/>
      <c r="L116" s="246"/>
      <c r="M116" s="247"/>
      <c r="N116" s="248"/>
      <c r="O116" s="248"/>
      <c r="P116" s="248"/>
      <c r="Q116" s="248"/>
      <c r="R116" s="248"/>
      <c r="S116" s="248"/>
      <c r="T116" s="249"/>
      <c r="AT116" s="250" t="s">
        <v>151</v>
      </c>
      <c r="AU116" s="250" t="s">
        <v>149</v>
      </c>
      <c r="AV116" s="12" t="s">
        <v>148</v>
      </c>
      <c r="AW116" s="12" t="s">
        <v>35</v>
      </c>
      <c r="AX116" s="12" t="s">
        <v>76</v>
      </c>
      <c r="AY116" s="250" t="s">
        <v>139</v>
      </c>
    </row>
    <row r="117" s="10" customFormat="1" ht="22.32" customHeight="1">
      <c r="B117" s="200"/>
      <c r="C117" s="201"/>
      <c r="D117" s="202" t="s">
        <v>70</v>
      </c>
      <c r="E117" s="214" t="s">
        <v>184</v>
      </c>
      <c r="F117" s="214" t="s">
        <v>185</v>
      </c>
      <c r="G117" s="201"/>
      <c r="H117" s="201"/>
      <c r="I117" s="204"/>
      <c r="J117" s="215">
        <f>BK117</f>
        <v>0</v>
      </c>
      <c r="K117" s="201"/>
      <c r="L117" s="206"/>
      <c r="M117" s="207"/>
      <c r="N117" s="208"/>
      <c r="O117" s="208"/>
      <c r="P117" s="209">
        <f>SUM(P118:P148)</f>
        <v>0</v>
      </c>
      <c r="Q117" s="208"/>
      <c r="R117" s="209">
        <f>SUM(R118:R148)</f>
        <v>0</v>
      </c>
      <c r="S117" s="208"/>
      <c r="T117" s="210">
        <f>SUM(T118:T148)</f>
        <v>0</v>
      </c>
      <c r="AR117" s="211" t="s">
        <v>76</v>
      </c>
      <c r="AT117" s="212" t="s">
        <v>70</v>
      </c>
      <c r="AU117" s="212" t="s">
        <v>87</v>
      </c>
      <c r="AY117" s="211" t="s">
        <v>139</v>
      </c>
      <c r="BK117" s="213">
        <f>SUM(BK118:BK148)</f>
        <v>0</v>
      </c>
    </row>
    <row r="118" s="1" customFormat="1" ht="38.25" customHeight="1">
      <c r="B118" s="47"/>
      <c r="C118" s="216" t="s">
        <v>186</v>
      </c>
      <c r="D118" s="216" t="s">
        <v>143</v>
      </c>
      <c r="E118" s="217" t="s">
        <v>187</v>
      </c>
      <c r="F118" s="218" t="s">
        <v>188</v>
      </c>
      <c r="G118" s="219" t="s">
        <v>85</v>
      </c>
      <c r="H118" s="220">
        <v>120.878</v>
      </c>
      <c r="I118" s="221"/>
      <c r="J118" s="222">
        <f>ROUND(I118*H118,2)</f>
        <v>0</v>
      </c>
      <c r="K118" s="218" t="s">
        <v>147</v>
      </c>
      <c r="L118" s="73"/>
      <c r="M118" s="223" t="s">
        <v>21</v>
      </c>
      <c r="N118" s="224" t="s">
        <v>42</v>
      </c>
      <c r="O118" s="48"/>
      <c r="P118" s="225">
        <f>O118*H118</f>
        <v>0</v>
      </c>
      <c r="Q118" s="225">
        <v>0</v>
      </c>
      <c r="R118" s="225">
        <f>Q118*H118</f>
        <v>0</v>
      </c>
      <c r="S118" s="225">
        <v>0</v>
      </c>
      <c r="T118" s="226">
        <f>S118*H118</f>
        <v>0</v>
      </c>
      <c r="AR118" s="25" t="s">
        <v>148</v>
      </c>
      <c r="AT118" s="25" t="s">
        <v>143</v>
      </c>
      <c r="AU118" s="25" t="s">
        <v>149</v>
      </c>
      <c r="AY118" s="25" t="s">
        <v>139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25" t="s">
        <v>76</v>
      </c>
      <c r="BK118" s="227">
        <f>ROUND(I118*H118,2)</f>
        <v>0</v>
      </c>
      <c r="BL118" s="25" t="s">
        <v>148</v>
      </c>
      <c r="BM118" s="25" t="s">
        <v>189</v>
      </c>
    </row>
    <row r="119" s="11" customFormat="1">
      <c r="B119" s="228"/>
      <c r="C119" s="229"/>
      <c r="D119" s="230" t="s">
        <v>151</v>
      </c>
      <c r="E119" s="231" t="s">
        <v>21</v>
      </c>
      <c r="F119" s="232" t="s">
        <v>190</v>
      </c>
      <c r="G119" s="229"/>
      <c r="H119" s="233">
        <v>73.438000000000002</v>
      </c>
      <c r="I119" s="234"/>
      <c r="J119" s="229"/>
      <c r="K119" s="229"/>
      <c r="L119" s="235"/>
      <c r="M119" s="236"/>
      <c r="N119" s="237"/>
      <c r="O119" s="237"/>
      <c r="P119" s="237"/>
      <c r="Q119" s="237"/>
      <c r="R119" s="237"/>
      <c r="S119" s="237"/>
      <c r="T119" s="238"/>
      <c r="AT119" s="239" t="s">
        <v>151</v>
      </c>
      <c r="AU119" s="239" t="s">
        <v>149</v>
      </c>
      <c r="AV119" s="11" t="s">
        <v>87</v>
      </c>
      <c r="AW119" s="11" t="s">
        <v>35</v>
      </c>
      <c r="AX119" s="11" t="s">
        <v>71</v>
      </c>
      <c r="AY119" s="239" t="s">
        <v>139</v>
      </c>
    </row>
    <row r="120" s="11" customFormat="1">
      <c r="B120" s="228"/>
      <c r="C120" s="229"/>
      <c r="D120" s="230" t="s">
        <v>151</v>
      </c>
      <c r="E120" s="231" t="s">
        <v>21</v>
      </c>
      <c r="F120" s="232" t="s">
        <v>191</v>
      </c>
      <c r="G120" s="229"/>
      <c r="H120" s="233">
        <v>30.739999999999998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AT120" s="239" t="s">
        <v>151</v>
      </c>
      <c r="AU120" s="239" t="s">
        <v>149</v>
      </c>
      <c r="AV120" s="11" t="s">
        <v>87</v>
      </c>
      <c r="AW120" s="11" t="s">
        <v>35</v>
      </c>
      <c r="AX120" s="11" t="s">
        <v>71</v>
      </c>
      <c r="AY120" s="239" t="s">
        <v>139</v>
      </c>
    </row>
    <row r="121" s="11" customFormat="1">
      <c r="B121" s="228"/>
      <c r="C121" s="229"/>
      <c r="D121" s="230" t="s">
        <v>151</v>
      </c>
      <c r="E121" s="231" t="s">
        <v>21</v>
      </c>
      <c r="F121" s="232" t="s">
        <v>192</v>
      </c>
      <c r="G121" s="229"/>
      <c r="H121" s="233">
        <v>59.280000000000001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AT121" s="239" t="s">
        <v>151</v>
      </c>
      <c r="AU121" s="239" t="s">
        <v>149</v>
      </c>
      <c r="AV121" s="11" t="s">
        <v>87</v>
      </c>
      <c r="AW121" s="11" t="s">
        <v>35</v>
      </c>
      <c r="AX121" s="11" t="s">
        <v>71</v>
      </c>
      <c r="AY121" s="239" t="s">
        <v>139</v>
      </c>
    </row>
    <row r="122" s="11" customFormat="1">
      <c r="B122" s="228"/>
      <c r="C122" s="229"/>
      <c r="D122" s="230" t="s">
        <v>151</v>
      </c>
      <c r="E122" s="231" t="s">
        <v>21</v>
      </c>
      <c r="F122" s="232" t="s">
        <v>193</v>
      </c>
      <c r="G122" s="229"/>
      <c r="H122" s="233">
        <v>33.738999999999997</v>
      </c>
      <c r="I122" s="234"/>
      <c r="J122" s="229"/>
      <c r="K122" s="229"/>
      <c r="L122" s="235"/>
      <c r="M122" s="236"/>
      <c r="N122" s="237"/>
      <c r="O122" s="237"/>
      <c r="P122" s="237"/>
      <c r="Q122" s="237"/>
      <c r="R122" s="237"/>
      <c r="S122" s="237"/>
      <c r="T122" s="238"/>
      <c r="AT122" s="239" t="s">
        <v>151</v>
      </c>
      <c r="AU122" s="239" t="s">
        <v>149</v>
      </c>
      <c r="AV122" s="11" t="s">
        <v>87</v>
      </c>
      <c r="AW122" s="11" t="s">
        <v>35</v>
      </c>
      <c r="AX122" s="11" t="s">
        <v>71</v>
      </c>
      <c r="AY122" s="239" t="s">
        <v>139</v>
      </c>
    </row>
    <row r="123" s="11" customFormat="1">
      <c r="B123" s="228"/>
      <c r="C123" s="229"/>
      <c r="D123" s="230" t="s">
        <v>151</v>
      </c>
      <c r="E123" s="231" t="s">
        <v>21</v>
      </c>
      <c r="F123" s="232" t="s">
        <v>194</v>
      </c>
      <c r="G123" s="229"/>
      <c r="H123" s="233">
        <v>17.375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AT123" s="239" t="s">
        <v>151</v>
      </c>
      <c r="AU123" s="239" t="s">
        <v>149</v>
      </c>
      <c r="AV123" s="11" t="s">
        <v>87</v>
      </c>
      <c r="AW123" s="11" t="s">
        <v>35</v>
      </c>
      <c r="AX123" s="11" t="s">
        <v>71</v>
      </c>
      <c r="AY123" s="239" t="s">
        <v>139</v>
      </c>
    </row>
    <row r="124" s="11" customFormat="1">
      <c r="B124" s="228"/>
      <c r="C124" s="229"/>
      <c r="D124" s="230" t="s">
        <v>151</v>
      </c>
      <c r="E124" s="231" t="s">
        <v>21</v>
      </c>
      <c r="F124" s="232" t="s">
        <v>195</v>
      </c>
      <c r="G124" s="229"/>
      <c r="H124" s="233">
        <v>7.7699999999999996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AT124" s="239" t="s">
        <v>151</v>
      </c>
      <c r="AU124" s="239" t="s">
        <v>149</v>
      </c>
      <c r="AV124" s="11" t="s">
        <v>87</v>
      </c>
      <c r="AW124" s="11" t="s">
        <v>35</v>
      </c>
      <c r="AX124" s="11" t="s">
        <v>71</v>
      </c>
      <c r="AY124" s="239" t="s">
        <v>139</v>
      </c>
    </row>
    <row r="125" s="11" customFormat="1">
      <c r="B125" s="228"/>
      <c r="C125" s="229"/>
      <c r="D125" s="230" t="s">
        <v>151</v>
      </c>
      <c r="E125" s="231" t="s">
        <v>21</v>
      </c>
      <c r="F125" s="232" t="s">
        <v>196</v>
      </c>
      <c r="G125" s="229"/>
      <c r="H125" s="233">
        <v>6.2220000000000004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AT125" s="239" t="s">
        <v>151</v>
      </c>
      <c r="AU125" s="239" t="s">
        <v>149</v>
      </c>
      <c r="AV125" s="11" t="s">
        <v>87</v>
      </c>
      <c r="AW125" s="11" t="s">
        <v>35</v>
      </c>
      <c r="AX125" s="11" t="s">
        <v>71</v>
      </c>
      <c r="AY125" s="239" t="s">
        <v>139</v>
      </c>
    </row>
    <row r="126" s="11" customFormat="1">
      <c r="B126" s="228"/>
      <c r="C126" s="229"/>
      <c r="D126" s="230" t="s">
        <v>151</v>
      </c>
      <c r="E126" s="231" t="s">
        <v>21</v>
      </c>
      <c r="F126" s="232" t="s">
        <v>197</v>
      </c>
      <c r="G126" s="229"/>
      <c r="H126" s="233">
        <v>1.8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AT126" s="239" t="s">
        <v>151</v>
      </c>
      <c r="AU126" s="239" t="s">
        <v>149</v>
      </c>
      <c r="AV126" s="11" t="s">
        <v>87</v>
      </c>
      <c r="AW126" s="11" t="s">
        <v>35</v>
      </c>
      <c r="AX126" s="11" t="s">
        <v>71</v>
      </c>
      <c r="AY126" s="239" t="s">
        <v>139</v>
      </c>
    </row>
    <row r="127" s="12" customFormat="1">
      <c r="B127" s="240"/>
      <c r="C127" s="241"/>
      <c r="D127" s="230" t="s">
        <v>151</v>
      </c>
      <c r="E127" s="242" t="s">
        <v>21</v>
      </c>
      <c r="F127" s="243" t="s">
        <v>154</v>
      </c>
      <c r="G127" s="241"/>
      <c r="H127" s="244">
        <v>230.364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AT127" s="250" t="s">
        <v>151</v>
      </c>
      <c r="AU127" s="250" t="s">
        <v>149</v>
      </c>
      <c r="AV127" s="12" t="s">
        <v>148</v>
      </c>
      <c r="AW127" s="12" t="s">
        <v>35</v>
      </c>
      <c r="AX127" s="12" t="s">
        <v>71</v>
      </c>
      <c r="AY127" s="250" t="s">
        <v>139</v>
      </c>
    </row>
    <row r="128" s="11" customFormat="1">
      <c r="B128" s="228"/>
      <c r="C128" s="229"/>
      <c r="D128" s="230" t="s">
        <v>151</v>
      </c>
      <c r="E128" s="231" t="s">
        <v>21</v>
      </c>
      <c r="F128" s="232" t="s">
        <v>198</v>
      </c>
      <c r="G128" s="229"/>
      <c r="H128" s="233">
        <v>230.364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AT128" s="239" t="s">
        <v>151</v>
      </c>
      <c r="AU128" s="239" t="s">
        <v>149</v>
      </c>
      <c r="AV128" s="11" t="s">
        <v>87</v>
      </c>
      <c r="AW128" s="11" t="s">
        <v>35</v>
      </c>
      <c r="AX128" s="11" t="s">
        <v>71</v>
      </c>
      <c r="AY128" s="239" t="s">
        <v>139</v>
      </c>
    </row>
    <row r="129" s="11" customFormat="1">
      <c r="B129" s="228"/>
      <c r="C129" s="229"/>
      <c r="D129" s="230" t="s">
        <v>151</v>
      </c>
      <c r="E129" s="231" t="s">
        <v>21</v>
      </c>
      <c r="F129" s="232" t="s">
        <v>199</v>
      </c>
      <c r="G129" s="229"/>
      <c r="H129" s="233">
        <v>-11.6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AT129" s="239" t="s">
        <v>151</v>
      </c>
      <c r="AU129" s="239" t="s">
        <v>149</v>
      </c>
      <c r="AV129" s="11" t="s">
        <v>87</v>
      </c>
      <c r="AW129" s="11" t="s">
        <v>35</v>
      </c>
      <c r="AX129" s="11" t="s">
        <v>71</v>
      </c>
      <c r="AY129" s="239" t="s">
        <v>139</v>
      </c>
    </row>
    <row r="130" s="11" customFormat="1">
      <c r="B130" s="228"/>
      <c r="C130" s="229"/>
      <c r="D130" s="230" t="s">
        <v>151</v>
      </c>
      <c r="E130" s="231" t="s">
        <v>21</v>
      </c>
      <c r="F130" s="232" t="s">
        <v>200</v>
      </c>
      <c r="G130" s="229"/>
      <c r="H130" s="233">
        <v>-17.300000000000001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AT130" s="239" t="s">
        <v>151</v>
      </c>
      <c r="AU130" s="239" t="s">
        <v>149</v>
      </c>
      <c r="AV130" s="11" t="s">
        <v>87</v>
      </c>
      <c r="AW130" s="11" t="s">
        <v>35</v>
      </c>
      <c r="AX130" s="11" t="s">
        <v>71</v>
      </c>
      <c r="AY130" s="239" t="s">
        <v>139</v>
      </c>
    </row>
    <row r="131" s="12" customFormat="1">
      <c r="B131" s="240"/>
      <c r="C131" s="241"/>
      <c r="D131" s="230" t="s">
        <v>151</v>
      </c>
      <c r="E131" s="242" t="s">
        <v>88</v>
      </c>
      <c r="F131" s="243" t="s">
        <v>154</v>
      </c>
      <c r="G131" s="241"/>
      <c r="H131" s="244">
        <v>201.464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AT131" s="250" t="s">
        <v>151</v>
      </c>
      <c r="AU131" s="250" t="s">
        <v>149</v>
      </c>
      <c r="AV131" s="12" t="s">
        <v>148</v>
      </c>
      <c r="AW131" s="12" t="s">
        <v>35</v>
      </c>
      <c r="AX131" s="12" t="s">
        <v>71</v>
      </c>
      <c r="AY131" s="250" t="s">
        <v>139</v>
      </c>
    </row>
    <row r="132" s="11" customFormat="1">
      <c r="B132" s="228"/>
      <c r="C132" s="229"/>
      <c r="D132" s="230" t="s">
        <v>151</v>
      </c>
      <c r="E132" s="231" t="s">
        <v>21</v>
      </c>
      <c r="F132" s="232" t="s">
        <v>201</v>
      </c>
      <c r="G132" s="229"/>
      <c r="H132" s="233">
        <v>120.878</v>
      </c>
      <c r="I132" s="234"/>
      <c r="J132" s="229"/>
      <c r="K132" s="229"/>
      <c r="L132" s="235"/>
      <c r="M132" s="236"/>
      <c r="N132" s="237"/>
      <c r="O132" s="237"/>
      <c r="P132" s="237"/>
      <c r="Q132" s="237"/>
      <c r="R132" s="237"/>
      <c r="S132" s="237"/>
      <c r="T132" s="238"/>
      <c r="AT132" s="239" t="s">
        <v>151</v>
      </c>
      <c r="AU132" s="239" t="s">
        <v>149</v>
      </c>
      <c r="AV132" s="11" t="s">
        <v>87</v>
      </c>
      <c r="AW132" s="11" t="s">
        <v>35</v>
      </c>
      <c r="AX132" s="11" t="s">
        <v>71</v>
      </c>
      <c r="AY132" s="239" t="s">
        <v>139</v>
      </c>
    </row>
    <row r="133" s="12" customFormat="1">
      <c r="B133" s="240"/>
      <c r="C133" s="241"/>
      <c r="D133" s="230" t="s">
        <v>151</v>
      </c>
      <c r="E133" s="242" t="s">
        <v>21</v>
      </c>
      <c r="F133" s="243" t="s">
        <v>154</v>
      </c>
      <c r="G133" s="241"/>
      <c r="H133" s="244">
        <v>120.878</v>
      </c>
      <c r="I133" s="245"/>
      <c r="J133" s="241"/>
      <c r="K133" s="241"/>
      <c r="L133" s="246"/>
      <c r="M133" s="247"/>
      <c r="N133" s="248"/>
      <c r="O133" s="248"/>
      <c r="P133" s="248"/>
      <c r="Q133" s="248"/>
      <c r="R133" s="248"/>
      <c r="S133" s="248"/>
      <c r="T133" s="249"/>
      <c r="AT133" s="250" t="s">
        <v>151</v>
      </c>
      <c r="AU133" s="250" t="s">
        <v>149</v>
      </c>
      <c r="AV133" s="12" t="s">
        <v>148</v>
      </c>
      <c r="AW133" s="12" t="s">
        <v>35</v>
      </c>
      <c r="AX133" s="12" t="s">
        <v>76</v>
      </c>
      <c r="AY133" s="250" t="s">
        <v>139</v>
      </c>
    </row>
    <row r="134" s="1" customFormat="1" ht="38.25" customHeight="1">
      <c r="B134" s="47"/>
      <c r="C134" s="216" t="s">
        <v>202</v>
      </c>
      <c r="D134" s="216" t="s">
        <v>143</v>
      </c>
      <c r="E134" s="217" t="s">
        <v>203</v>
      </c>
      <c r="F134" s="218" t="s">
        <v>204</v>
      </c>
      <c r="G134" s="219" t="s">
        <v>85</v>
      </c>
      <c r="H134" s="220">
        <v>120.878</v>
      </c>
      <c r="I134" s="221"/>
      <c r="J134" s="222">
        <f>ROUND(I134*H134,2)</f>
        <v>0</v>
      </c>
      <c r="K134" s="218" t="s">
        <v>147</v>
      </c>
      <c r="L134" s="73"/>
      <c r="M134" s="223" t="s">
        <v>21</v>
      </c>
      <c r="N134" s="224" t="s">
        <v>42</v>
      </c>
      <c r="O134" s="48"/>
      <c r="P134" s="225">
        <f>O134*H134</f>
        <v>0</v>
      </c>
      <c r="Q134" s="225">
        <v>0</v>
      </c>
      <c r="R134" s="225">
        <f>Q134*H134</f>
        <v>0</v>
      </c>
      <c r="S134" s="225">
        <v>0</v>
      </c>
      <c r="T134" s="226">
        <f>S134*H134</f>
        <v>0</v>
      </c>
      <c r="AR134" s="25" t="s">
        <v>148</v>
      </c>
      <c r="AT134" s="25" t="s">
        <v>143</v>
      </c>
      <c r="AU134" s="25" t="s">
        <v>149</v>
      </c>
      <c r="AY134" s="25" t="s">
        <v>139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25" t="s">
        <v>76</v>
      </c>
      <c r="BK134" s="227">
        <f>ROUND(I134*H134,2)</f>
        <v>0</v>
      </c>
      <c r="BL134" s="25" t="s">
        <v>148</v>
      </c>
      <c r="BM134" s="25" t="s">
        <v>205</v>
      </c>
    </row>
    <row r="135" s="1" customFormat="1" ht="38.25" customHeight="1">
      <c r="B135" s="47"/>
      <c r="C135" s="216" t="s">
        <v>141</v>
      </c>
      <c r="D135" s="216" t="s">
        <v>143</v>
      </c>
      <c r="E135" s="217" t="s">
        <v>206</v>
      </c>
      <c r="F135" s="218" t="s">
        <v>207</v>
      </c>
      <c r="G135" s="219" t="s">
        <v>85</v>
      </c>
      <c r="H135" s="220">
        <v>80.585999999999999</v>
      </c>
      <c r="I135" s="221"/>
      <c r="J135" s="222">
        <f>ROUND(I135*H135,2)</f>
        <v>0</v>
      </c>
      <c r="K135" s="218" t="s">
        <v>147</v>
      </c>
      <c r="L135" s="73"/>
      <c r="M135" s="223" t="s">
        <v>21</v>
      </c>
      <c r="N135" s="224" t="s">
        <v>42</v>
      </c>
      <c r="O135" s="48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AR135" s="25" t="s">
        <v>148</v>
      </c>
      <c r="AT135" s="25" t="s">
        <v>143</v>
      </c>
      <c r="AU135" s="25" t="s">
        <v>149</v>
      </c>
      <c r="AY135" s="25" t="s">
        <v>139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25" t="s">
        <v>76</v>
      </c>
      <c r="BK135" s="227">
        <f>ROUND(I135*H135,2)</f>
        <v>0</v>
      </c>
      <c r="BL135" s="25" t="s">
        <v>148</v>
      </c>
      <c r="BM135" s="25" t="s">
        <v>208</v>
      </c>
    </row>
    <row r="136" s="11" customFormat="1">
      <c r="B136" s="228"/>
      <c r="C136" s="229"/>
      <c r="D136" s="230" t="s">
        <v>151</v>
      </c>
      <c r="E136" s="231" t="s">
        <v>21</v>
      </c>
      <c r="F136" s="232" t="s">
        <v>190</v>
      </c>
      <c r="G136" s="229"/>
      <c r="H136" s="233">
        <v>73.438000000000002</v>
      </c>
      <c r="I136" s="234"/>
      <c r="J136" s="229"/>
      <c r="K136" s="229"/>
      <c r="L136" s="235"/>
      <c r="M136" s="236"/>
      <c r="N136" s="237"/>
      <c r="O136" s="237"/>
      <c r="P136" s="237"/>
      <c r="Q136" s="237"/>
      <c r="R136" s="237"/>
      <c r="S136" s="237"/>
      <c r="T136" s="238"/>
      <c r="AT136" s="239" t="s">
        <v>151</v>
      </c>
      <c r="AU136" s="239" t="s">
        <v>149</v>
      </c>
      <c r="AV136" s="11" t="s">
        <v>87</v>
      </c>
      <c r="AW136" s="11" t="s">
        <v>35</v>
      </c>
      <c r="AX136" s="11" t="s">
        <v>71</v>
      </c>
      <c r="AY136" s="239" t="s">
        <v>139</v>
      </c>
    </row>
    <row r="137" s="11" customFormat="1">
      <c r="B137" s="228"/>
      <c r="C137" s="229"/>
      <c r="D137" s="230" t="s">
        <v>151</v>
      </c>
      <c r="E137" s="231" t="s">
        <v>21</v>
      </c>
      <c r="F137" s="232" t="s">
        <v>191</v>
      </c>
      <c r="G137" s="229"/>
      <c r="H137" s="233">
        <v>30.739999999999998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AT137" s="239" t="s">
        <v>151</v>
      </c>
      <c r="AU137" s="239" t="s">
        <v>149</v>
      </c>
      <c r="AV137" s="11" t="s">
        <v>87</v>
      </c>
      <c r="AW137" s="11" t="s">
        <v>35</v>
      </c>
      <c r="AX137" s="11" t="s">
        <v>71</v>
      </c>
      <c r="AY137" s="239" t="s">
        <v>139</v>
      </c>
    </row>
    <row r="138" s="11" customFormat="1">
      <c r="B138" s="228"/>
      <c r="C138" s="229"/>
      <c r="D138" s="230" t="s">
        <v>151</v>
      </c>
      <c r="E138" s="231" t="s">
        <v>21</v>
      </c>
      <c r="F138" s="232" t="s">
        <v>192</v>
      </c>
      <c r="G138" s="229"/>
      <c r="H138" s="233">
        <v>59.280000000000001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AT138" s="239" t="s">
        <v>151</v>
      </c>
      <c r="AU138" s="239" t="s">
        <v>149</v>
      </c>
      <c r="AV138" s="11" t="s">
        <v>87</v>
      </c>
      <c r="AW138" s="11" t="s">
        <v>35</v>
      </c>
      <c r="AX138" s="11" t="s">
        <v>71</v>
      </c>
      <c r="AY138" s="239" t="s">
        <v>139</v>
      </c>
    </row>
    <row r="139" s="11" customFormat="1">
      <c r="B139" s="228"/>
      <c r="C139" s="229"/>
      <c r="D139" s="230" t="s">
        <v>151</v>
      </c>
      <c r="E139" s="231" t="s">
        <v>21</v>
      </c>
      <c r="F139" s="232" t="s">
        <v>193</v>
      </c>
      <c r="G139" s="229"/>
      <c r="H139" s="233">
        <v>33.738999999999997</v>
      </c>
      <c r="I139" s="234"/>
      <c r="J139" s="229"/>
      <c r="K139" s="229"/>
      <c r="L139" s="235"/>
      <c r="M139" s="236"/>
      <c r="N139" s="237"/>
      <c r="O139" s="237"/>
      <c r="P139" s="237"/>
      <c r="Q139" s="237"/>
      <c r="R139" s="237"/>
      <c r="S139" s="237"/>
      <c r="T139" s="238"/>
      <c r="AT139" s="239" t="s">
        <v>151</v>
      </c>
      <c r="AU139" s="239" t="s">
        <v>149</v>
      </c>
      <c r="AV139" s="11" t="s">
        <v>87</v>
      </c>
      <c r="AW139" s="11" t="s">
        <v>35</v>
      </c>
      <c r="AX139" s="11" t="s">
        <v>71</v>
      </c>
      <c r="AY139" s="239" t="s">
        <v>139</v>
      </c>
    </row>
    <row r="140" s="11" customFormat="1">
      <c r="B140" s="228"/>
      <c r="C140" s="229"/>
      <c r="D140" s="230" t="s">
        <v>151</v>
      </c>
      <c r="E140" s="231" t="s">
        <v>21</v>
      </c>
      <c r="F140" s="232" t="s">
        <v>194</v>
      </c>
      <c r="G140" s="229"/>
      <c r="H140" s="233">
        <v>17.375</v>
      </c>
      <c r="I140" s="234"/>
      <c r="J140" s="229"/>
      <c r="K140" s="229"/>
      <c r="L140" s="235"/>
      <c r="M140" s="236"/>
      <c r="N140" s="237"/>
      <c r="O140" s="237"/>
      <c r="P140" s="237"/>
      <c r="Q140" s="237"/>
      <c r="R140" s="237"/>
      <c r="S140" s="237"/>
      <c r="T140" s="238"/>
      <c r="AT140" s="239" t="s">
        <v>151</v>
      </c>
      <c r="AU140" s="239" t="s">
        <v>149</v>
      </c>
      <c r="AV140" s="11" t="s">
        <v>87</v>
      </c>
      <c r="AW140" s="11" t="s">
        <v>35</v>
      </c>
      <c r="AX140" s="11" t="s">
        <v>71</v>
      </c>
      <c r="AY140" s="239" t="s">
        <v>139</v>
      </c>
    </row>
    <row r="141" s="11" customFormat="1">
      <c r="B141" s="228"/>
      <c r="C141" s="229"/>
      <c r="D141" s="230" t="s">
        <v>151</v>
      </c>
      <c r="E141" s="231" t="s">
        <v>21</v>
      </c>
      <c r="F141" s="232" t="s">
        <v>195</v>
      </c>
      <c r="G141" s="229"/>
      <c r="H141" s="233">
        <v>7.7699999999999996</v>
      </c>
      <c r="I141" s="234"/>
      <c r="J141" s="229"/>
      <c r="K141" s="229"/>
      <c r="L141" s="235"/>
      <c r="M141" s="236"/>
      <c r="N141" s="237"/>
      <c r="O141" s="237"/>
      <c r="P141" s="237"/>
      <c r="Q141" s="237"/>
      <c r="R141" s="237"/>
      <c r="S141" s="237"/>
      <c r="T141" s="238"/>
      <c r="AT141" s="239" t="s">
        <v>151</v>
      </c>
      <c r="AU141" s="239" t="s">
        <v>149</v>
      </c>
      <c r="AV141" s="11" t="s">
        <v>87</v>
      </c>
      <c r="AW141" s="11" t="s">
        <v>35</v>
      </c>
      <c r="AX141" s="11" t="s">
        <v>71</v>
      </c>
      <c r="AY141" s="239" t="s">
        <v>139</v>
      </c>
    </row>
    <row r="142" s="11" customFormat="1">
      <c r="B142" s="228"/>
      <c r="C142" s="229"/>
      <c r="D142" s="230" t="s">
        <v>151</v>
      </c>
      <c r="E142" s="231" t="s">
        <v>21</v>
      </c>
      <c r="F142" s="232" t="s">
        <v>196</v>
      </c>
      <c r="G142" s="229"/>
      <c r="H142" s="233">
        <v>6.2220000000000004</v>
      </c>
      <c r="I142" s="234"/>
      <c r="J142" s="229"/>
      <c r="K142" s="229"/>
      <c r="L142" s="235"/>
      <c r="M142" s="236"/>
      <c r="N142" s="237"/>
      <c r="O142" s="237"/>
      <c r="P142" s="237"/>
      <c r="Q142" s="237"/>
      <c r="R142" s="237"/>
      <c r="S142" s="237"/>
      <c r="T142" s="238"/>
      <c r="AT142" s="239" t="s">
        <v>151</v>
      </c>
      <c r="AU142" s="239" t="s">
        <v>149</v>
      </c>
      <c r="AV142" s="11" t="s">
        <v>87</v>
      </c>
      <c r="AW142" s="11" t="s">
        <v>35</v>
      </c>
      <c r="AX142" s="11" t="s">
        <v>71</v>
      </c>
      <c r="AY142" s="239" t="s">
        <v>139</v>
      </c>
    </row>
    <row r="143" s="11" customFormat="1">
      <c r="B143" s="228"/>
      <c r="C143" s="229"/>
      <c r="D143" s="230" t="s">
        <v>151</v>
      </c>
      <c r="E143" s="231" t="s">
        <v>21</v>
      </c>
      <c r="F143" s="232" t="s">
        <v>197</v>
      </c>
      <c r="G143" s="229"/>
      <c r="H143" s="233">
        <v>1.8</v>
      </c>
      <c r="I143" s="234"/>
      <c r="J143" s="229"/>
      <c r="K143" s="229"/>
      <c r="L143" s="235"/>
      <c r="M143" s="236"/>
      <c r="N143" s="237"/>
      <c r="O143" s="237"/>
      <c r="P143" s="237"/>
      <c r="Q143" s="237"/>
      <c r="R143" s="237"/>
      <c r="S143" s="237"/>
      <c r="T143" s="238"/>
      <c r="AT143" s="239" t="s">
        <v>151</v>
      </c>
      <c r="AU143" s="239" t="s">
        <v>149</v>
      </c>
      <c r="AV143" s="11" t="s">
        <v>87</v>
      </c>
      <c r="AW143" s="11" t="s">
        <v>35</v>
      </c>
      <c r="AX143" s="11" t="s">
        <v>71</v>
      </c>
      <c r="AY143" s="239" t="s">
        <v>139</v>
      </c>
    </row>
    <row r="144" s="12" customFormat="1">
      <c r="B144" s="240"/>
      <c r="C144" s="241"/>
      <c r="D144" s="230" t="s">
        <v>151</v>
      </c>
      <c r="E144" s="242" t="s">
        <v>21</v>
      </c>
      <c r="F144" s="243" t="s">
        <v>154</v>
      </c>
      <c r="G144" s="241"/>
      <c r="H144" s="244">
        <v>230.364</v>
      </c>
      <c r="I144" s="245"/>
      <c r="J144" s="241"/>
      <c r="K144" s="241"/>
      <c r="L144" s="246"/>
      <c r="M144" s="247"/>
      <c r="N144" s="248"/>
      <c r="O144" s="248"/>
      <c r="P144" s="248"/>
      <c r="Q144" s="248"/>
      <c r="R144" s="248"/>
      <c r="S144" s="248"/>
      <c r="T144" s="249"/>
      <c r="AT144" s="250" t="s">
        <v>151</v>
      </c>
      <c r="AU144" s="250" t="s">
        <v>149</v>
      </c>
      <c r="AV144" s="12" t="s">
        <v>148</v>
      </c>
      <c r="AW144" s="12" t="s">
        <v>35</v>
      </c>
      <c r="AX144" s="12" t="s">
        <v>71</v>
      </c>
      <c r="AY144" s="250" t="s">
        <v>139</v>
      </c>
    </row>
    <row r="145" s="11" customFormat="1">
      <c r="B145" s="228"/>
      <c r="C145" s="229"/>
      <c r="D145" s="230" t="s">
        <v>151</v>
      </c>
      <c r="E145" s="231" t="s">
        <v>21</v>
      </c>
      <c r="F145" s="232" t="s">
        <v>209</v>
      </c>
      <c r="G145" s="229"/>
      <c r="H145" s="233">
        <v>201.464</v>
      </c>
      <c r="I145" s="234"/>
      <c r="J145" s="229"/>
      <c r="K145" s="229"/>
      <c r="L145" s="235"/>
      <c r="M145" s="236"/>
      <c r="N145" s="237"/>
      <c r="O145" s="237"/>
      <c r="P145" s="237"/>
      <c r="Q145" s="237"/>
      <c r="R145" s="237"/>
      <c r="S145" s="237"/>
      <c r="T145" s="238"/>
      <c r="AT145" s="239" t="s">
        <v>151</v>
      </c>
      <c r="AU145" s="239" t="s">
        <v>149</v>
      </c>
      <c r="AV145" s="11" t="s">
        <v>87</v>
      </c>
      <c r="AW145" s="11" t="s">
        <v>35</v>
      </c>
      <c r="AX145" s="11" t="s">
        <v>71</v>
      </c>
      <c r="AY145" s="239" t="s">
        <v>139</v>
      </c>
    </row>
    <row r="146" s="12" customFormat="1">
      <c r="B146" s="240"/>
      <c r="C146" s="241"/>
      <c r="D146" s="230" t="s">
        <v>151</v>
      </c>
      <c r="E146" s="242" t="s">
        <v>21</v>
      </c>
      <c r="F146" s="243" t="s">
        <v>154</v>
      </c>
      <c r="G146" s="241"/>
      <c r="H146" s="244">
        <v>201.464</v>
      </c>
      <c r="I146" s="245"/>
      <c r="J146" s="241"/>
      <c r="K146" s="241"/>
      <c r="L146" s="246"/>
      <c r="M146" s="247"/>
      <c r="N146" s="248"/>
      <c r="O146" s="248"/>
      <c r="P146" s="248"/>
      <c r="Q146" s="248"/>
      <c r="R146" s="248"/>
      <c r="S146" s="248"/>
      <c r="T146" s="249"/>
      <c r="AT146" s="250" t="s">
        <v>151</v>
      </c>
      <c r="AU146" s="250" t="s">
        <v>149</v>
      </c>
      <c r="AV146" s="12" t="s">
        <v>148</v>
      </c>
      <c r="AW146" s="12" t="s">
        <v>35</v>
      </c>
      <c r="AX146" s="12" t="s">
        <v>71</v>
      </c>
      <c r="AY146" s="250" t="s">
        <v>139</v>
      </c>
    </row>
    <row r="147" s="11" customFormat="1">
      <c r="B147" s="228"/>
      <c r="C147" s="229"/>
      <c r="D147" s="230" t="s">
        <v>151</v>
      </c>
      <c r="E147" s="231" t="s">
        <v>21</v>
      </c>
      <c r="F147" s="232" t="s">
        <v>210</v>
      </c>
      <c r="G147" s="229"/>
      <c r="H147" s="233">
        <v>80.585999999999999</v>
      </c>
      <c r="I147" s="234"/>
      <c r="J147" s="229"/>
      <c r="K147" s="229"/>
      <c r="L147" s="235"/>
      <c r="M147" s="236"/>
      <c r="N147" s="237"/>
      <c r="O147" s="237"/>
      <c r="P147" s="237"/>
      <c r="Q147" s="237"/>
      <c r="R147" s="237"/>
      <c r="S147" s="237"/>
      <c r="T147" s="238"/>
      <c r="AT147" s="239" t="s">
        <v>151</v>
      </c>
      <c r="AU147" s="239" t="s">
        <v>149</v>
      </c>
      <c r="AV147" s="11" t="s">
        <v>87</v>
      </c>
      <c r="AW147" s="11" t="s">
        <v>35</v>
      </c>
      <c r="AX147" s="11" t="s">
        <v>76</v>
      </c>
      <c r="AY147" s="239" t="s">
        <v>139</v>
      </c>
    </row>
    <row r="148" s="1" customFormat="1" ht="38.25" customHeight="1">
      <c r="B148" s="47"/>
      <c r="C148" s="216" t="s">
        <v>168</v>
      </c>
      <c r="D148" s="216" t="s">
        <v>143</v>
      </c>
      <c r="E148" s="217" t="s">
        <v>211</v>
      </c>
      <c r="F148" s="218" t="s">
        <v>212</v>
      </c>
      <c r="G148" s="219" t="s">
        <v>85</v>
      </c>
      <c r="H148" s="220">
        <v>80.585999999999999</v>
      </c>
      <c r="I148" s="221"/>
      <c r="J148" s="222">
        <f>ROUND(I148*H148,2)</f>
        <v>0</v>
      </c>
      <c r="K148" s="218" t="s">
        <v>147</v>
      </c>
      <c r="L148" s="73"/>
      <c r="M148" s="223" t="s">
        <v>21</v>
      </c>
      <c r="N148" s="224" t="s">
        <v>42</v>
      </c>
      <c r="O148" s="48"/>
      <c r="P148" s="225">
        <f>O148*H148</f>
        <v>0</v>
      </c>
      <c r="Q148" s="225">
        <v>0</v>
      </c>
      <c r="R148" s="225">
        <f>Q148*H148</f>
        <v>0</v>
      </c>
      <c r="S148" s="225">
        <v>0</v>
      </c>
      <c r="T148" s="226">
        <f>S148*H148</f>
        <v>0</v>
      </c>
      <c r="AR148" s="25" t="s">
        <v>148</v>
      </c>
      <c r="AT148" s="25" t="s">
        <v>143</v>
      </c>
      <c r="AU148" s="25" t="s">
        <v>149</v>
      </c>
      <c r="AY148" s="25" t="s">
        <v>139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25" t="s">
        <v>76</v>
      </c>
      <c r="BK148" s="227">
        <f>ROUND(I148*H148,2)</f>
        <v>0</v>
      </c>
      <c r="BL148" s="25" t="s">
        <v>148</v>
      </c>
      <c r="BM148" s="25" t="s">
        <v>213</v>
      </c>
    </row>
    <row r="149" s="10" customFormat="1" ht="22.32" customHeight="1">
      <c r="B149" s="200"/>
      <c r="C149" s="201"/>
      <c r="D149" s="202" t="s">
        <v>70</v>
      </c>
      <c r="E149" s="214" t="s">
        <v>10</v>
      </c>
      <c r="F149" s="214" t="s">
        <v>214</v>
      </c>
      <c r="G149" s="201"/>
      <c r="H149" s="201"/>
      <c r="I149" s="204"/>
      <c r="J149" s="215">
        <f>BK149</f>
        <v>0</v>
      </c>
      <c r="K149" s="201"/>
      <c r="L149" s="206"/>
      <c r="M149" s="207"/>
      <c r="N149" s="208"/>
      <c r="O149" s="208"/>
      <c r="P149" s="209">
        <f>SUM(P150:P157)</f>
        <v>0</v>
      </c>
      <c r="Q149" s="208"/>
      <c r="R149" s="209">
        <f>SUM(R150:R157)</f>
        <v>0.36048348000000002</v>
      </c>
      <c r="S149" s="208"/>
      <c r="T149" s="210">
        <f>SUM(T150:T157)</f>
        <v>0</v>
      </c>
      <c r="AR149" s="211" t="s">
        <v>76</v>
      </c>
      <c r="AT149" s="212" t="s">
        <v>70</v>
      </c>
      <c r="AU149" s="212" t="s">
        <v>87</v>
      </c>
      <c r="AY149" s="211" t="s">
        <v>139</v>
      </c>
      <c r="BK149" s="213">
        <f>SUM(BK150:BK157)</f>
        <v>0</v>
      </c>
    </row>
    <row r="150" s="1" customFormat="1" ht="25.5" customHeight="1">
      <c r="B150" s="47"/>
      <c r="C150" s="216" t="s">
        <v>184</v>
      </c>
      <c r="D150" s="216" t="s">
        <v>143</v>
      </c>
      <c r="E150" s="217" t="s">
        <v>215</v>
      </c>
      <c r="F150" s="218" t="s">
        <v>216</v>
      </c>
      <c r="G150" s="219" t="s">
        <v>146</v>
      </c>
      <c r="H150" s="220">
        <v>429.14699999999999</v>
      </c>
      <c r="I150" s="221"/>
      <c r="J150" s="222">
        <f>ROUND(I150*H150,2)</f>
        <v>0</v>
      </c>
      <c r="K150" s="218" t="s">
        <v>147</v>
      </c>
      <c r="L150" s="73"/>
      <c r="M150" s="223" t="s">
        <v>21</v>
      </c>
      <c r="N150" s="224" t="s">
        <v>42</v>
      </c>
      <c r="O150" s="48"/>
      <c r="P150" s="225">
        <f>O150*H150</f>
        <v>0</v>
      </c>
      <c r="Q150" s="225">
        <v>0.00084000000000000003</v>
      </c>
      <c r="R150" s="225">
        <f>Q150*H150</f>
        <v>0.36048348000000002</v>
      </c>
      <c r="S150" s="225">
        <v>0</v>
      </c>
      <c r="T150" s="226">
        <f>S150*H150</f>
        <v>0</v>
      </c>
      <c r="AR150" s="25" t="s">
        <v>148</v>
      </c>
      <c r="AT150" s="25" t="s">
        <v>143</v>
      </c>
      <c r="AU150" s="25" t="s">
        <v>149</v>
      </c>
      <c r="AY150" s="25" t="s">
        <v>139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25" t="s">
        <v>76</v>
      </c>
      <c r="BK150" s="227">
        <f>ROUND(I150*H150,2)</f>
        <v>0</v>
      </c>
      <c r="BL150" s="25" t="s">
        <v>148</v>
      </c>
      <c r="BM150" s="25" t="s">
        <v>217</v>
      </c>
    </row>
    <row r="151" s="11" customFormat="1">
      <c r="B151" s="228"/>
      <c r="C151" s="229"/>
      <c r="D151" s="230" t="s">
        <v>151</v>
      </c>
      <c r="E151" s="231" t="s">
        <v>21</v>
      </c>
      <c r="F151" s="232" t="s">
        <v>218</v>
      </c>
      <c r="G151" s="229"/>
      <c r="H151" s="233">
        <v>146.87700000000001</v>
      </c>
      <c r="I151" s="234"/>
      <c r="J151" s="229"/>
      <c r="K151" s="229"/>
      <c r="L151" s="235"/>
      <c r="M151" s="236"/>
      <c r="N151" s="237"/>
      <c r="O151" s="237"/>
      <c r="P151" s="237"/>
      <c r="Q151" s="237"/>
      <c r="R151" s="237"/>
      <c r="S151" s="237"/>
      <c r="T151" s="238"/>
      <c r="AT151" s="239" t="s">
        <v>151</v>
      </c>
      <c r="AU151" s="239" t="s">
        <v>149</v>
      </c>
      <c r="AV151" s="11" t="s">
        <v>87</v>
      </c>
      <c r="AW151" s="11" t="s">
        <v>35</v>
      </c>
      <c r="AX151" s="11" t="s">
        <v>71</v>
      </c>
      <c r="AY151" s="239" t="s">
        <v>139</v>
      </c>
    </row>
    <row r="152" s="11" customFormat="1">
      <c r="B152" s="228"/>
      <c r="C152" s="229"/>
      <c r="D152" s="230" t="s">
        <v>151</v>
      </c>
      <c r="E152" s="231" t="s">
        <v>21</v>
      </c>
      <c r="F152" s="232" t="s">
        <v>219</v>
      </c>
      <c r="G152" s="229"/>
      <c r="H152" s="233">
        <v>61.479999999999997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AT152" s="239" t="s">
        <v>151</v>
      </c>
      <c r="AU152" s="239" t="s">
        <v>149</v>
      </c>
      <c r="AV152" s="11" t="s">
        <v>87</v>
      </c>
      <c r="AW152" s="11" t="s">
        <v>35</v>
      </c>
      <c r="AX152" s="11" t="s">
        <v>71</v>
      </c>
      <c r="AY152" s="239" t="s">
        <v>139</v>
      </c>
    </row>
    <row r="153" s="11" customFormat="1">
      <c r="B153" s="228"/>
      <c r="C153" s="229"/>
      <c r="D153" s="230" t="s">
        <v>151</v>
      </c>
      <c r="E153" s="231" t="s">
        <v>21</v>
      </c>
      <c r="F153" s="232" t="s">
        <v>220</v>
      </c>
      <c r="G153" s="229"/>
      <c r="H153" s="233">
        <v>118.56</v>
      </c>
      <c r="I153" s="234"/>
      <c r="J153" s="229"/>
      <c r="K153" s="229"/>
      <c r="L153" s="235"/>
      <c r="M153" s="236"/>
      <c r="N153" s="237"/>
      <c r="O153" s="237"/>
      <c r="P153" s="237"/>
      <c r="Q153" s="237"/>
      <c r="R153" s="237"/>
      <c r="S153" s="237"/>
      <c r="T153" s="238"/>
      <c r="AT153" s="239" t="s">
        <v>151</v>
      </c>
      <c r="AU153" s="239" t="s">
        <v>149</v>
      </c>
      <c r="AV153" s="11" t="s">
        <v>87</v>
      </c>
      <c r="AW153" s="11" t="s">
        <v>35</v>
      </c>
      <c r="AX153" s="11" t="s">
        <v>71</v>
      </c>
      <c r="AY153" s="239" t="s">
        <v>139</v>
      </c>
    </row>
    <row r="154" s="11" customFormat="1">
      <c r="B154" s="228"/>
      <c r="C154" s="229"/>
      <c r="D154" s="230" t="s">
        <v>151</v>
      </c>
      <c r="E154" s="231" t="s">
        <v>21</v>
      </c>
      <c r="F154" s="232" t="s">
        <v>221</v>
      </c>
      <c r="G154" s="229"/>
      <c r="H154" s="233">
        <v>67.478999999999999</v>
      </c>
      <c r="I154" s="234"/>
      <c r="J154" s="229"/>
      <c r="K154" s="229"/>
      <c r="L154" s="235"/>
      <c r="M154" s="236"/>
      <c r="N154" s="237"/>
      <c r="O154" s="237"/>
      <c r="P154" s="237"/>
      <c r="Q154" s="237"/>
      <c r="R154" s="237"/>
      <c r="S154" s="237"/>
      <c r="T154" s="238"/>
      <c r="AT154" s="239" t="s">
        <v>151</v>
      </c>
      <c r="AU154" s="239" t="s">
        <v>149</v>
      </c>
      <c r="AV154" s="11" t="s">
        <v>87</v>
      </c>
      <c r="AW154" s="11" t="s">
        <v>35</v>
      </c>
      <c r="AX154" s="11" t="s">
        <v>71</v>
      </c>
      <c r="AY154" s="239" t="s">
        <v>139</v>
      </c>
    </row>
    <row r="155" s="11" customFormat="1">
      <c r="B155" s="228"/>
      <c r="C155" s="229"/>
      <c r="D155" s="230" t="s">
        <v>151</v>
      </c>
      <c r="E155" s="231" t="s">
        <v>21</v>
      </c>
      <c r="F155" s="232" t="s">
        <v>222</v>
      </c>
      <c r="G155" s="229"/>
      <c r="H155" s="233">
        <v>34.750999999999998</v>
      </c>
      <c r="I155" s="234"/>
      <c r="J155" s="229"/>
      <c r="K155" s="229"/>
      <c r="L155" s="235"/>
      <c r="M155" s="236"/>
      <c r="N155" s="237"/>
      <c r="O155" s="237"/>
      <c r="P155" s="237"/>
      <c r="Q155" s="237"/>
      <c r="R155" s="237"/>
      <c r="S155" s="237"/>
      <c r="T155" s="238"/>
      <c r="AT155" s="239" t="s">
        <v>151</v>
      </c>
      <c r="AU155" s="239" t="s">
        <v>149</v>
      </c>
      <c r="AV155" s="11" t="s">
        <v>87</v>
      </c>
      <c r="AW155" s="11" t="s">
        <v>35</v>
      </c>
      <c r="AX155" s="11" t="s">
        <v>71</v>
      </c>
      <c r="AY155" s="239" t="s">
        <v>139</v>
      </c>
    </row>
    <row r="156" s="12" customFormat="1">
      <c r="B156" s="240"/>
      <c r="C156" s="241"/>
      <c r="D156" s="230" t="s">
        <v>151</v>
      </c>
      <c r="E156" s="242" t="s">
        <v>21</v>
      </c>
      <c r="F156" s="243" t="s">
        <v>154</v>
      </c>
      <c r="G156" s="241"/>
      <c r="H156" s="244">
        <v>429.14699999999999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AT156" s="250" t="s">
        <v>151</v>
      </c>
      <c r="AU156" s="250" t="s">
        <v>149</v>
      </c>
      <c r="AV156" s="12" t="s">
        <v>148</v>
      </c>
      <c r="AW156" s="12" t="s">
        <v>35</v>
      </c>
      <c r="AX156" s="12" t="s">
        <v>76</v>
      </c>
      <c r="AY156" s="250" t="s">
        <v>139</v>
      </c>
    </row>
    <row r="157" s="1" customFormat="1" ht="25.5" customHeight="1">
      <c r="B157" s="47"/>
      <c r="C157" s="216" t="s">
        <v>223</v>
      </c>
      <c r="D157" s="216" t="s">
        <v>143</v>
      </c>
      <c r="E157" s="217" t="s">
        <v>224</v>
      </c>
      <c r="F157" s="218" t="s">
        <v>225</v>
      </c>
      <c r="G157" s="219" t="s">
        <v>146</v>
      </c>
      <c r="H157" s="220">
        <v>429.14699999999999</v>
      </c>
      <c r="I157" s="221"/>
      <c r="J157" s="222">
        <f>ROUND(I157*H157,2)</f>
        <v>0</v>
      </c>
      <c r="K157" s="218" t="s">
        <v>147</v>
      </c>
      <c r="L157" s="73"/>
      <c r="M157" s="223" t="s">
        <v>21</v>
      </c>
      <c r="N157" s="224" t="s">
        <v>42</v>
      </c>
      <c r="O157" s="48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AR157" s="25" t="s">
        <v>148</v>
      </c>
      <c r="AT157" s="25" t="s">
        <v>143</v>
      </c>
      <c r="AU157" s="25" t="s">
        <v>149</v>
      </c>
      <c r="AY157" s="25" t="s">
        <v>139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25" t="s">
        <v>76</v>
      </c>
      <c r="BK157" s="227">
        <f>ROUND(I157*H157,2)</f>
        <v>0</v>
      </c>
      <c r="BL157" s="25" t="s">
        <v>148</v>
      </c>
      <c r="BM157" s="25" t="s">
        <v>226</v>
      </c>
    </row>
    <row r="158" s="10" customFormat="1" ht="22.32" customHeight="1">
      <c r="B158" s="200"/>
      <c r="C158" s="201"/>
      <c r="D158" s="202" t="s">
        <v>70</v>
      </c>
      <c r="E158" s="214" t="s">
        <v>227</v>
      </c>
      <c r="F158" s="214" t="s">
        <v>228</v>
      </c>
      <c r="G158" s="201"/>
      <c r="H158" s="201"/>
      <c r="I158" s="204"/>
      <c r="J158" s="215">
        <f>BK158</f>
        <v>0</v>
      </c>
      <c r="K158" s="201"/>
      <c r="L158" s="206"/>
      <c r="M158" s="207"/>
      <c r="N158" s="208"/>
      <c r="O158" s="208"/>
      <c r="P158" s="209">
        <f>SUM(P159:P183)</f>
        <v>0</v>
      </c>
      <c r="Q158" s="208"/>
      <c r="R158" s="209">
        <f>SUM(R159:R183)</f>
        <v>0</v>
      </c>
      <c r="S158" s="208"/>
      <c r="T158" s="210">
        <f>SUM(T159:T183)</f>
        <v>0</v>
      </c>
      <c r="AR158" s="211" t="s">
        <v>76</v>
      </c>
      <c r="AT158" s="212" t="s">
        <v>70</v>
      </c>
      <c r="AU158" s="212" t="s">
        <v>87</v>
      </c>
      <c r="AY158" s="211" t="s">
        <v>139</v>
      </c>
      <c r="BK158" s="213">
        <f>SUM(BK159:BK183)</f>
        <v>0</v>
      </c>
    </row>
    <row r="159" s="1" customFormat="1" ht="38.25" customHeight="1">
      <c r="B159" s="47"/>
      <c r="C159" s="216" t="s">
        <v>10</v>
      </c>
      <c r="D159" s="216" t="s">
        <v>143</v>
      </c>
      <c r="E159" s="217" t="s">
        <v>229</v>
      </c>
      <c r="F159" s="218" t="s">
        <v>230</v>
      </c>
      <c r="G159" s="219" t="s">
        <v>85</v>
      </c>
      <c r="H159" s="220">
        <v>201.464</v>
      </c>
      <c r="I159" s="221"/>
      <c r="J159" s="222">
        <f>ROUND(I159*H159,2)</f>
        <v>0</v>
      </c>
      <c r="K159" s="218" t="s">
        <v>147</v>
      </c>
      <c r="L159" s="73"/>
      <c r="M159" s="223" t="s">
        <v>21</v>
      </c>
      <c r="N159" s="224" t="s">
        <v>42</v>
      </c>
      <c r="O159" s="48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AR159" s="25" t="s">
        <v>148</v>
      </c>
      <c r="AT159" s="25" t="s">
        <v>143</v>
      </c>
      <c r="AU159" s="25" t="s">
        <v>149</v>
      </c>
      <c r="AY159" s="25" t="s">
        <v>139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25" t="s">
        <v>76</v>
      </c>
      <c r="BK159" s="227">
        <f>ROUND(I159*H159,2)</f>
        <v>0</v>
      </c>
      <c r="BL159" s="25" t="s">
        <v>148</v>
      </c>
      <c r="BM159" s="25" t="s">
        <v>231</v>
      </c>
    </row>
    <row r="160" s="11" customFormat="1">
      <c r="B160" s="228"/>
      <c r="C160" s="229"/>
      <c r="D160" s="230" t="s">
        <v>151</v>
      </c>
      <c r="E160" s="231" t="s">
        <v>21</v>
      </c>
      <c r="F160" s="232" t="s">
        <v>190</v>
      </c>
      <c r="G160" s="229"/>
      <c r="H160" s="233">
        <v>73.438000000000002</v>
      </c>
      <c r="I160" s="234"/>
      <c r="J160" s="229"/>
      <c r="K160" s="229"/>
      <c r="L160" s="235"/>
      <c r="M160" s="236"/>
      <c r="N160" s="237"/>
      <c r="O160" s="237"/>
      <c r="P160" s="237"/>
      <c r="Q160" s="237"/>
      <c r="R160" s="237"/>
      <c r="S160" s="237"/>
      <c r="T160" s="238"/>
      <c r="AT160" s="239" t="s">
        <v>151</v>
      </c>
      <c r="AU160" s="239" t="s">
        <v>149</v>
      </c>
      <c r="AV160" s="11" t="s">
        <v>87</v>
      </c>
      <c r="AW160" s="11" t="s">
        <v>35</v>
      </c>
      <c r="AX160" s="11" t="s">
        <v>71</v>
      </c>
      <c r="AY160" s="239" t="s">
        <v>139</v>
      </c>
    </row>
    <row r="161" s="11" customFormat="1">
      <c r="B161" s="228"/>
      <c r="C161" s="229"/>
      <c r="D161" s="230" t="s">
        <v>151</v>
      </c>
      <c r="E161" s="231" t="s">
        <v>21</v>
      </c>
      <c r="F161" s="232" t="s">
        <v>191</v>
      </c>
      <c r="G161" s="229"/>
      <c r="H161" s="233">
        <v>30.739999999999998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AT161" s="239" t="s">
        <v>151</v>
      </c>
      <c r="AU161" s="239" t="s">
        <v>149</v>
      </c>
      <c r="AV161" s="11" t="s">
        <v>87</v>
      </c>
      <c r="AW161" s="11" t="s">
        <v>35</v>
      </c>
      <c r="AX161" s="11" t="s">
        <v>71</v>
      </c>
      <c r="AY161" s="239" t="s">
        <v>139</v>
      </c>
    </row>
    <row r="162" s="11" customFormat="1">
      <c r="B162" s="228"/>
      <c r="C162" s="229"/>
      <c r="D162" s="230" t="s">
        <v>151</v>
      </c>
      <c r="E162" s="231" t="s">
        <v>21</v>
      </c>
      <c r="F162" s="232" t="s">
        <v>192</v>
      </c>
      <c r="G162" s="229"/>
      <c r="H162" s="233">
        <v>59.280000000000001</v>
      </c>
      <c r="I162" s="234"/>
      <c r="J162" s="229"/>
      <c r="K162" s="229"/>
      <c r="L162" s="235"/>
      <c r="M162" s="236"/>
      <c r="N162" s="237"/>
      <c r="O162" s="237"/>
      <c r="P162" s="237"/>
      <c r="Q162" s="237"/>
      <c r="R162" s="237"/>
      <c r="S162" s="237"/>
      <c r="T162" s="238"/>
      <c r="AT162" s="239" t="s">
        <v>151</v>
      </c>
      <c r="AU162" s="239" t="s">
        <v>149</v>
      </c>
      <c r="AV162" s="11" t="s">
        <v>87</v>
      </c>
      <c r="AW162" s="11" t="s">
        <v>35</v>
      </c>
      <c r="AX162" s="11" t="s">
        <v>71</v>
      </c>
      <c r="AY162" s="239" t="s">
        <v>139</v>
      </c>
    </row>
    <row r="163" s="11" customFormat="1">
      <c r="B163" s="228"/>
      <c r="C163" s="229"/>
      <c r="D163" s="230" t="s">
        <v>151</v>
      </c>
      <c r="E163" s="231" t="s">
        <v>21</v>
      </c>
      <c r="F163" s="232" t="s">
        <v>193</v>
      </c>
      <c r="G163" s="229"/>
      <c r="H163" s="233">
        <v>33.738999999999997</v>
      </c>
      <c r="I163" s="234"/>
      <c r="J163" s="229"/>
      <c r="K163" s="229"/>
      <c r="L163" s="235"/>
      <c r="M163" s="236"/>
      <c r="N163" s="237"/>
      <c r="O163" s="237"/>
      <c r="P163" s="237"/>
      <c r="Q163" s="237"/>
      <c r="R163" s="237"/>
      <c r="S163" s="237"/>
      <c r="T163" s="238"/>
      <c r="AT163" s="239" t="s">
        <v>151</v>
      </c>
      <c r="AU163" s="239" t="s">
        <v>149</v>
      </c>
      <c r="AV163" s="11" t="s">
        <v>87</v>
      </c>
      <c r="AW163" s="11" t="s">
        <v>35</v>
      </c>
      <c r="AX163" s="11" t="s">
        <v>71</v>
      </c>
      <c r="AY163" s="239" t="s">
        <v>139</v>
      </c>
    </row>
    <row r="164" s="11" customFormat="1">
      <c r="B164" s="228"/>
      <c r="C164" s="229"/>
      <c r="D164" s="230" t="s">
        <v>151</v>
      </c>
      <c r="E164" s="231" t="s">
        <v>21</v>
      </c>
      <c r="F164" s="232" t="s">
        <v>194</v>
      </c>
      <c r="G164" s="229"/>
      <c r="H164" s="233">
        <v>17.375</v>
      </c>
      <c r="I164" s="234"/>
      <c r="J164" s="229"/>
      <c r="K164" s="229"/>
      <c r="L164" s="235"/>
      <c r="M164" s="236"/>
      <c r="N164" s="237"/>
      <c r="O164" s="237"/>
      <c r="P164" s="237"/>
      <c r="Q164" s="237"/>
      <c r="R164" s="237"/>
      <c r="S164" s="237"/>
      <c r="T164" s="238"/>
      <c r="AT164" s="239" t="s">
        <v>151</v>
      </c>
      <c r="AU164" s="239" t="s">
        <v>149</v>
      </c>
      <c r="AV164" s="11" t="s">
        <v>87</v>
      </c>
      <c r="AW164" s="11" t="s">
        <v>35</v>
      </c>
      <c r="AX164" s="11" t="s">
        <v>71</v>
      </c>
      <c r="AY164" s="239" t="s">
        <v>139</v>
      </c>
    </row>
    <row r="165" s="11" customFormat="1">
      <c r="B165" s="228"/>
      <c r="C165" s="229"/>
      <c r="D165" s="230" t="s">
        <v>151</v>
      </c>
      <c r="E165" s="231" t="s">
        <v>21</v>
      </c>
      <c r="F165" s="232" t="s">
        <v>195</v>
      </c>
      <c r="G165" s="229"/>
      <c r="H165" s="233">
        <v>7.7699999999999996</v>
      </c>
      <c r="I165" s="234"/>
      <c r="J165" s="229"/>
      <c r="K165" s="229"/>
      <c r="L165" s="235"/>
      <c r="M165" s="236"/>
      <c r="N165" s="237"/>
      <c r="O165" s="237"/>
      <c r="P165" s="237"/>
      <c r="Q165" s="237"/>
      <c r="R165" s="237"/>
      <c r="S165" s="237"/>
      <c r="T165" s="238"/>
      <c r="AT165" s="239" t="s">
        <v>151</v>
      </c>
      <c r="AU165" s="239" t="s">
        <v>149</v>
      </c>
      <c r="AV165" s="11" t="s">
        <v>87</v>
      </c>
      <c r="AW165" s="11" t="s">
        <v>35</v>
      </c>
      <c r="AX165" s="11" t="s">
        <v>71</v>
      </c>
      <c r="AY165" s="239" t="s">
        <v>139</v>
      </c>
    </row>
    <row r="166" s="11" customFormat="1">
      <c r="B166" s="228"/>
      <c r="C166" s="229"/>
      <c r="D166" s="230" t="s">
        <v>151</v>
      </c>
      <c r="E166" s="231" t="s">
        <v>21</v>
      </c>
      <c r="F166" s="232" t="s">
        <v>196</v>
      </c>
      <c r="G166" s="229"/>
      <c r="H166" s="233">
        <v>6.2220000000000004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AT166" s="239" t="s">
        <v>151</v>
      </c>
      <c r="AU166" s="239" t="s">
        <v>149</v>
      </c>
      <c r="AV166" s="11" t="s">
        <v>87</v>
      </c>
      <c r="AW166" s="11" t="s">
        <v>35</v>
      </c>
      <c r="AX166" s="11" t="s">
        <v>71</v>
      </c>
      <c r="AY166" s="239" t="s">
        <v>139</v>
      </c>
    </row>
    <row r="167" s="11" customFormat="1">
      <c r="B167" s="228"/>
      <c r="C167" s="229"/>
      <c r="D167" s="230" t="s">
        <v>151</v>
      </c>
      <c r="E167" s="231" t="s">
        <v>21</v>
      </c>
      <c r="F167" s="232" t="s">
        <v>197</v>
      </c>
      <c r="G167" s="229"/>
      <c r="H167" s="233">
        <v>1.8</v>
      </c>
      <c r="I167" s="234"/>
      <c r="J167" s="229"/>
      <c r="K167" s="229"/>
      <c r="L167" s="235"/>
      <c r="M167" s="236"/>
      <c r="N167" s="237"/>
      <c r="O167" s="237"/>
      <c r="P167" s="237"/>
      <c r="Q167" s="237"/>
      <c r="R167" s="237"/>
      <c r="S167" s="237"/>
      <c r="T167" s="238"/>
      <c r="AT167" s="239" t="s">
        <v>151</v>
      </c>
      <c r="AU167" s="239" t="s">
        <v>149</v>
      </c>
      <c r="AV167" s="11" t="s">
        <v>87</v>
      </c>
      <c r="AW167" s="11" t="s">
        <v>35</v>
      </c>
      <c r="AX167" s="11" t="s">
        <v>71</v>
      </c>
      <c r="AY167" s="239" t="s">
        <v>139</v>
      </c>
    </row>
    <row r="168" s="12" customFormat="1">
      <c r="B168" s="240"/>
      <c r="C168" s="241"/>
      <c r="D168" s="230" t="s">
        <v>151</v>
      </c>
      <c r="E168" s="242" t="s">
        <v>21</v>
      </c>
      <c r="F168" s="243" t="s">
        <v>154</v>
      </c>
      <c r="G168" s="241"/>
      <c r="H168" s="244">
        <v>230.364</v>
      </c>
      <c r="I168" s="245"/>
      <c r="J168" s="241"/>
      <c r="K168" s="241"/>
      <c r="L168" s="246"/>
      <c r="M168" s="247"/>
      <c r="N168" s="248"/>
      <c r="O168" s="248"/>
      <c r="P168" s="248"/>
      <c r="Q168" s="248"/>
      <c r="R168" s="248"/>
      <c r="S168" s="248"/>
      <c r="T168" s="249"/>
      <c r="AT168" s="250" t="s">
        <v>151</v>
      </c>
      <c r="AU168" s="250" t="s">
        <v>149</v>
      </c>
      <c r="AV168" s="12" t="s">
        <v>148</v>
      </c>
      <c r="AW168" s="12" t="s">
        <v>35</v>
      </c>
      <c r="AX168" s="12" t="s">
        <v>71</v>
      </c>
      <c r="AY168" s="250" t="s">
        <v>139</v>
      </c>
    </row>
    <row r="169" s="11" customFormat="1">
      <c r="B169" s="228"/>
      <c r="C169" s="229"/>
      <c r="D169" s="230" t="s">
        <v>151</v>
      </c>
      <c r="E169" s="231" t="s">
        <v>21</v>
      </c>
      <c r="F169" s="232" t="s">
        <v>209</v>
      </c>
      <c r="G169" s="229"/>
      <c r="H169" s="233">
        <v>201.464</v>
      </c>
      <c r="I169" s="234"/>
      <c r="J169" s="229"/>
      <c r="K169" s="229"/>
      <c r="L169" s="235"/>
      <c r="M169" s="236"/>
      <c r="N169" s="237"/>
      <c r="O169" s="237"/>
      <c r="P169" s="237"/>
      <c r="Q169" s="237"/>
      <c r="R169" s="237"/>
      <c r="S169" s="237"/>
      <c r="T169" s="238"/>
      <c r="AT169" s="239" t="s">
        <v>151</v>
      </c>
      <c r="AU169" s="239" t="s">
        <v>149</v>
      </c>
      <c r="AV169" s="11" t="s">
        <v>87</v>
      </c>
      <c r="AW169" s="11" t="s">
        <v>35</v>
      </c>
      <c r="AX169" s="11" t="s">
        <v>71</v>
      </c>
      <c r="AY169" s="239" t="s">
        <v>139</v>
      </c>
    </row>
    <row r="170" s="12" customFormat="1">
      <c r="B170" s="240"/>
      <c r="C170" s="241"/>
      <c r="D170" s="230" t="s">
        <v>151</v>
      </c>
      <c r="E170" s="242" t="s">
        <v>21</v>
      </c>
      <c r="F170" s="243" t="s">
        <v>154</v>
      </c>
      <c r="G170" s="241"/>
      <c r="H170" s="244">
        <v>201.464</v>
      </c>
      <c r="I170" s="245"/>
      <c r="J170" s="241"/>
      <c r="K170" s="241"/>
      <c r="L170" s="246"/>
      <c r="M170" s="247"/>
      <c r="N170" s="248"/>
      <c r="O170" s="248"/>
      <c r="P170" s="248"/>
      <c r="Q170" s="248"/>
      <c r="R170" s="248"/>
      <c r="S170" s="248"/>
      <c r="T170" s="249"/>
      <c r="AT170" s="250" t="s">
        <v>151</v>
      </c>
      <c r="AU170" s="250" t="s">
        <v>149</v>
      </c>
      <c r="AV170" s="12" t="s">
        <v>148</v>
      </c>
      <c r="AW170" s="12" t="s">
        <v>35</v>
      </c>
      <c r="AX170" s="12" t="s">
        <v>76</v>
      </c>
      <c r="AY170" s="250" t="s">
        <v>139</v>
      </c>
    </row>
    <row r="171" s="1" customFormat="1" ht="38.25" customHeight="1">
      <c r="B171" s="47"/>
      <c r="C171" s="216" t="s">
        <v>227</v>
      </c>
      <c r="D171" s="216" t="s">
        <v>143</v>
      </c>
      <c r="E171" s="217" t="s">
        <v>232</v>
      </c>
      <c r="F171" s="218" t="s">
        <v>233</v>
      </c>
      <c r="G171" s="219" t="s">
        <v>85</v>
      </c>
      <c r="H171" s="220">
        <v>73.135000000000005</v>
      </c>
      <c r="I171" s="221"/>
      <c r="J171" s="222">
        <f>ROUND(I171*H171,2)</f>
        <v>0</v>
      </c>
      <c r="K171" s="218" t="s">
        <v>147</v>
      </c>
      <c r="L171" s="73"/>
      <c r="M171" s="223" t="s">
        <v>21</v>
      </c>
      <c r="N171" s="224" t="s">
        <v>42</v>
      </c>
      <c r="O171" s="48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AR171" s="25" t="s">
        <v>148</v>
      </c>
      <c r="AT171" s="25" t="s">
        <v>143</v>
      </c>
      <c r="AU171" s="25" t="s">
        <v>149</v>
      </c>
      <c r="AY171" s="25" t="s">
        <v>139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25" t="s">
        <v>76</v>
      </c>
      <c r="BK171" s="227">
        <f>ROUND(I171*H171,2)</f>
        <v>0</v>
      </c>
      <c r="BL171" s="25" t="s">
        <v>148</v>
      </c>
      <c r="BM171" s="25" t="s">
        <v>234</v>
      </c>
    </row>
    <row r="172" s="11" customFormat="1">
      <c r="B172" s="228"/>
      <c r="C172" s="229"/>
      <c r="D172" s="230" t="s">
        <v>151</v>
      </c>
      <c r="E172" s="231" t="s">
        <v>21</v>
      </c>
      <c r="F172" s="232" t="s">
        <v>235</v>
      </c>
      <c r="G172" s="229"/>
      <c r="H172" s="233">
        <v>12.93</v>
      </c>
      <c r="I172" s="234"/>
      <c r="J172" s="229"/>
      <c r="K172" s="229"/>
      <c r="L172" s="235"/>
      <c r="M172" s="236"/>
      <c r="N172" s="237"/>
      <c r="O172" s="237"/>
      <c r="P172" s="237"/>
      <c r="Q172" s="237"/>
      <c r="R172" s="237"/>
      <c r="S172" s="237"/>
      <c r="T172" s="238"/>
      <c r="AT172" s="239" t="s">
        <v>151</v>
      </c>
      <c r="AU172" s="239" t="s">
        <v>149</v>
      </c>
      <c r="AV172" s="11" t="s">
        <v>87</v>
      </c>
      <c r="AW172" s="11" t="s">
        <v>35</v>
      </c>
      <c r="AX172" s="11" t="s">
        <v>71</v>
      </c>
      <c r="AY172" s="239" t="s">
        <v>139</v>
      </c>
    </row>
    <row r="173" s="13" customFormat="1">
      <c r="B173" s="251"/>
      <c r="C173" s="252"/>
      <c r="D173" s="230" t="s">
        <v>151</v>
      </c>
      <c r="E173" s="253" t="s">
        <v>21</v>
      </c>
      <c r="F173" s="254" t="s">
        <v>236</v>
      </c>
      <c r="G173" s="252"/>
      <c r="H173" s="255">
        <v>12.93</v>
      </c>
      <c r="I173" s="256"/>
      <c r="J173" s="252"/>
      <c r="K173" s="252"/>
      <c r="L173" s="257"/>
      <c r="M173" s="258"/>
      <c r="N173" s="259"/>
      <c r="O173" s="259"/>
      <c r="P173" s="259"/>
      <c r="Q173" s="259"/>
      <c r="R173" s="259"/>
      <c r="S173" s="259"/>
      <c r="T173" s="260"/>
      <c r="AT173" s="261" t="s">
        <v>151</v>
      </c>
      <c r="AU173" s="261" t="s">
        <v>149</v>
      </c>
      <c r="AV173" s="13" t="s">
        <v>149</v>
      </c>
      <c r="AW173" s="13" t="s">
        <v>35</v>
      </c>
      <c r="AX173" s="13" t="s">
        <v>71</v>
      </c>
      <c r="AY173" s="261" t="s">
        <v>139</v>
      </c>
    </row>
    <row r="174" s="11" customFormat="1">
      <c r="B174" s="228"/>
      <c r="C174" s="229"/>
      <c r="D174" s="230" t="s">
        <v>151</v>
      </c>
      <c r="E174" s="231" t="s">
        <v>21</v>
      </c>
      <c r="F174" s="232" t="s">
        <v>237</v>
      </c>
      <c r="G174" s="229"/>
      <c r="H174" s="233">
        <v>16.600000000000001</v>
      </c>
      <c r="I174" s="234"/>
      <c r="J174" s="229"/>
      <c r="K174" s="229"/>
      <c r="L174" s="235"/>
      <c r="M174" s="236"/>
      <c r="N174" s="237"/>
      <c r="O174" s="237"/>
      <c r="P174" s="237"/>
      <c r="Q174" s="237"/>
      <c r="R174" s="237"/>
      <c r="S174" s="237"/>
      <c r="T174" s="238"/>
      <c r="AT174" s="239" t="s">
        <v>151</v>
      </c>
      <c r="AU174" s="239" t="s">
        <v>149</v>
      </c>
      <c r="AV174" s="11" t="s">
        <v>87</v>
      </c>
      <c r="AW174" s="11" t="s">
        <v>35</v>
      </c>
      <c r="AX174" s="11" t="s">
        <v>71</v>
      </c>
      <c r="AY174" s="239" t="s">
        <v>139</v>
      </c>
    </row>
    <row r="175" s="11" customFormat="1">
      <c r="B175" s="228"/>
      <c r="C175" s="229"/>
      <c r="D175" s="230" t="s">
        <v>151</v>
      </c>
      <c r="E175" s="231" t="s">
        <v>21</v>
      </c>
      <c r="F175" s="232" t="s">
        <v>238</v>
      </c>
      <c r="G175" s="229"/>
      <c r="H175" s="233">
        <v>5.3200000000000003</v>
      </c>
      <c r="I175" s="234"/>
      <c r="J175" s="229"/>
      <c r="K175" s="229"/>
      <c r="L175" s="235"/>
      <c r="M175" s="236"/>
      <c r="N175" s="237"/>
      <c r="O175" s="237"/>
      <c r="P175" s="237"/>
      <c r="Q175" s="237"/>
      <c r="R175" s="237"/>
      <c r="S175" s="237"/>
      <c r="T175" s="238"/>
      <c r="AT175" s="239" t="s">
        <v>151</v>
      </c>
      <c r="AU175" s="239" t="s">
        <v>149</v>
      </c>
      <c r="AV175" s="11" t="s">
        <v>87</v>
      </c>
      <c r="AW175" s="11" t="s">
        <v>35</v>
      </c>
      <c r="AX175" s="11" t="s">
        <v>71</v>
      </c>
      <c r="AY175" s="239" t="s">
        <v>139</v>
      </c>
    </row>
    <row r="176" s="11" customFormat="1">
      <c r="B176" s="228"/>
      <c r="C176" s="229"/>
      <c r="D176" s="230" t="s">
        <v>151</v>
      </c>
      <c r="E176" s="231" t="s">
        <v>21</v>
      </c>
      <c r="F176" s="232" t="s">
        <v>239</v>
      </c>
      <c r="G176" s="229"/>
      <c r="H176" s="233">
        <v>22.715</v>
      </c>
      <c r="I176" s="234"/>
      <c r="J176" s="229"/>
      <c r="K176" s="229"/>
      <c r="L176" s="235"/>
      <c r="M176" s="236"/>
      <c r="N176" s="237"/>
      <c r="O176" s="237"/>
      <c r="P176" s="237"/>
      <c r="Q176" s="237"/>
      <c r="R176" s="237"/>
      <c r="S176" s="237"/>
      <c r="T176" s="238"/>
      <c r="AT176" s="239" t="s">
        <v>151</v>
      </c>
      <c r="AU176" s="239" t="s">
        <v>149</v>
      </c>
      <c r="AV176" s="11" t="s">
        <v>87</v>
      </c>
      <c r="AW176" s="11" t="s">
        <v>35</v>
      </c>
      <c r="AX176" s="11" t="s">
        <v>71</v>
      </c>
      <c r="AY176" s="239" t="s">
        <v>139</v>
      </c>
    </row>
    <row r="177" s="11" customFormat="1">
      <c r="B177" s="228"/>
      <c r="C177" s="229"/>
      <c r="D177" s="230" t="s">
        <v>151</v>
      </c>
      <c r="E177" s="231" t="s">
        <v>21</v>
      </c>
      <c r="F177" s="232" t="s">
        <v>240</v>
      </c>
      <c r="G177" s="229"/>
      <c r="H177" s="233">
        <v>5.3700000000000001</v>
      </c>
      <c r="I177" s="234"/>
      <c r="J177" s="229"/>
      <c r="K177" s="229"/>
      <c r="L177" s="235"/>
      <c r="M177" s="236"/>
      <c r="N177" s="237"/>
      <c r="O177" s="237"/>
      <c r="P177" s="237"/>
      <c r="Q177" s="237"/>
      <c r="R177" s="237"/>
      <c r="S177" s="237"/>
      <c r="T177" s="238"/>
      <c r="AT177" s="239" t="s">
        <v>151</v>
      </c>
      <c r="AU177" s="239" t="s">
        <v>149</v>
      </c>
      <c r="AV177" s="11" t="s">
        <v>87</v>
      </c>
      <c r="AW177" s="11" t="s">
        <v>35</v>
      </c>
      <c r="AX177" s="11" t="s">
        <v>71</v>
      </c>
      <c r="AY177" s="239" t="s">
        <v>139</v>
      </c>
    </row>
    <row r="178" s="13" customFormat="1">
      <c r="B178" s="251"/>
      <c r="C178" s="252"/>
      <c r="D178" s="230" t="s">
        <v>151</v>
      </c>
      <c r="E178" s="253" t="s">
        <v>21</v>
      </c>
      <c r="F178" s="254" t="s">
        <v>236</v>
      </c>
      <c r="G178" s="252"/>
      <c r="H178" s="255">
        <v>50.005000000000003</v>
      </c>
      <c r="I178" s="256"/>
      <c r="J178" s="252"/>
      <c r="K178" s="252"/>
      <c r="L178" s="257"/>
      <c r="M178" s="258"/>
      <c r="N178" s="259"/>
      <c r="O178" s="259"/>
      <c r="P178" s="259"/>
      <c r="Q178" s="259"/>
      <c r="R178" s="259"/>
      <c r="S178" s="259"/>
      <c r="T178" s="260"/>
      <c r="AT178" s="261" t="s">
        <v>151</v>
      </c>
      <c r="AU178" s="261" t="s">
        <v>149</v>
      </c>
      <c r="AV178" s="13" t="s">
        <v>149</v>
      </c>
      <c r="AW178" s="13" t="s">
        <v>35</v>
      </c>
      <c r="AX178" s="13" t="s">
        <v>71</v>
      </c>
      <c r="AY178" s="261" t="s">
        <v>139</v>
      </c>
    </row>
    <row r="179" s="11" customFormat="1">
      <c r="B179" s="228"/>
      <c r="C179" s="229"/>
      <c r="D179" s="230" t="s">
        <v>151</v>
      </c>
      <c r="E179" s="231" t="s">
        <v>21</v>
      </c>
      <c r="F179" s="232" t="s">
        <v>241</v>
      </c>
      <c r="G179" s="229"/>
      <c r="H179" s="233">
        <v>9.9000000000000004</v>
      </c>
      <c r="I179" s="234"/>
      <c r="J179" s="229"/>
      <c r="K179" s="229"/>
      <c r="L179" s="235"/>
      <c r="M179" s="236"/>
      <c r="N179" s="237"/>
      <c r="O179" s="237"/>
      <c r="P179" s="237"/>
      <c r="Q179" s="237"/>
      <c r="R179" s="237"/>
      <c r="S179" s="237"/>
      <c r="T179" s="238"/>
      <c r="AT179" s="239" t="s">
        <v>151</v>
      </c>
      <c r="AU179" s="239" t="s">
        <v>149</v>
      </c>
      <c r="AV179" s="11" t="s">
        <v>87</v>
      </c>
      <c r="AW179" s="11" t="s">
        <v>35</v>
      </c>
      <c r="AX179" s="11" t="s">
        <v>71</v>
      </c>
      <c r="AY179" s="239" t="s">
        <v>139</v>
      </c>
    </row>
    <row r="180" s="11" customFormat="1">
      <c r="B180" s="228"/>
      <c r="C180" s="229"/>
      <c r="D180" s="230" t="s">
        <v>151</v>
      </c>
      <c r="E180" s="231" t="s">
        <v>21</v>
      </c>
      <c r="F180" s="232" t="s">
        <v>242</v>
      </c>
      <c r="G180" s="229"/>
      <c r="H180" s="233">
        <v>0.29999999999999999</v>
      </c>
      <c r="I180" s="234"/>
      <c r="J180" s="229"/>
      <c r="K180" s="229"/>
      <c r="L180" s="235"/>
      <c r="M180" s="236"/>
      <c r="N180" s="237"/>
      <c r="O180" s="237"/>
      <c r="P180" s="237"/>
      <c r="Q180" s="237"/>
      <c r="R180" s="237"/>
      <c r="S180" s="237"/>
      <c r="T180" s="238"/>
      <c r="AT180" s="239" t="s">
        <v>151</v>
      </c>
      <c r="AU180" s="239" t="s">
        <v>149</v>
      </c>
      <c r="AV180" s="11" t="s">
        <v>87</v>
      </c>
      <c r="AW180" s="11" t="s">
        <v>35</v>
      </c>
      <c r="AX180" s="11" t="s">
        <v>71</v>
      </c>
      <c r="AY180" s="239" t="s">
        <v>139</v>
      </c>
    </row>
    <row r="181" s="13" customFormat="1">
      <c r="B181" s="251"/>
      <c r="C181" s="252"/>
      <c r="D181" s="230" t="s">
        <v>151</v>
      </c>
      <c r="E181" s="253" t="s">
        <v>21</v>
      </c>
      <c r="F181" s="254" t="s">
        <v>236</v>
      </c>
      <c r="G181" s="252"/>
      <c r="H181" s="255">
        <v>10.199999999999999</v>
      </c>
      <c r="I181" s="256"/>
      <c r="J181" s="252"/>
      <c r="K181" s="252"/>
      <c r="L181" s="257"/>
      <c r="M181" s="258"/>
      <c r="N181" s="259"/>
      <c r="O181" s="259"/>
      <c r="P181" s="259"/>
      <c r="Q181" s="259"/>
      <c r="R181" s="259"/>
      <c r="S181" s="259"/>
      <c r="T181" s="260"/>
      <c r="AT181" s="261" t="s">
        <v>151</v>
      </c>
      <c r="AU181" s="261" t="s">
        <v>149</v>
      </c>
      <c r="AV181" s="13" t="s">
        <v>149</v>
      </c>
      <c r="AW181" s="13" t="s">
        <v>35</v>
      </c>
      <c r="AX181" s="13" t="s">
        <v>71</v>
      </c>
      <c r="AY181" s="261" t="s">
        <v>139</v>
      </c>
    </row>
    <row r="182" s="12" customFormat="1">
      <c r="B182" s="240"/>
      <c r="C182" s="241"/>
      <c r="D182" s="230" t="s">
        <v>151</v>
      </c>
      <c r="E182" s="242" t="s">
        <v>92</v>
      </c>
      <c r="F182" s="243" t="s">
        <v>154</v>
      </c>
      <c r="G182" s="241"/>
      <c r="H182" s="244">
        <v>73.135000000000005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AT182" s="250" t="s">
        <v>151</v>
      </c>
      <c r="AU182" s="250" t="s">
        <v>149</v>
      </c>
      <c r="AV182" s="12" t="s">
        <v>148</v>
      </c>
      <c r="AW182" s="12" t="s">
        <v>35</v>
      </c>
      <c r="AX182" s="12" t="s">
        <v>76</v>
      </c>
      <c r="AY182" s="250" t="s">
        <v>139</v>
      </c>
    </row>
    <row r="183" s="1" customFormat="1" ht="25.5" customHeight="1">
      <c r="B183" s="47"/>
      <c r="C183" s="216" t="s">
        <v>243</v>
      </c>
      <c r="D183" s="216" t="s">
        <v>143</v>
      </c>
      <c r="E183" s="217" t="s">
        <v>244</v>
      </c>
      <c r="F183" s="218" t="s">
        <v>245</v>
      </c>
      <c r="G183" s="219" t="s">
        <v>85</v>
      </c>
      <c r="H183" s="220">
        <v>73.174999999999997</v>
      </c>
      <c r="I183" s="221"/>
      <c r="J183" s="222">
        <f>ROUND(I183*H183,2)</f>
        <v>0</v>
      </c>
      <c r="K183" s="218" t="s">
        <v>147</v>
      </c>
      <c r="L183" s="73"/>
      <c r="M183" s="223" t="s">
        <v>21</v>
      </c>
      <c r="N183" s="224" t="s">
        <v>42</v>
      </c>
      <c r="O183" s="48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AR183" s="25" t="s">
        <v>148</v>
      </c>
      <c r="AT183" s="25" t="s">
        <v>143</v>
      </c>
      <c r="AU183" s="25" t="s">
        <v>149</v>
      </c>
      <c r="AY183" s="25" t="s">
        <v>139</v>
      </c>
      <c r="BE183" s="227">
        <f>IF(N183="základní",J183,0)</f>
        <v>0</v>
      </c>
      <c r="BF183" s="227">
        <f>IF(N183="snížená",J183,0)</f>
        <v>0</v>
      </c>
      <c r="BG183" s="227">
        <f>IF(N183="zákl. přenesená",J183,0)</f>
        <v>0</v>
      </c>
      <c r="BH183" s="227">
        <f>IF(N183="sníž. přenesená",J183,0)</f>
        <v>0</v>
      </c>
      <c r="BI183" s="227">
        <f>IF(N183="nulová",J183,0)</f>
        <v>0</v>
      </c>
      <c r="BJ183" s="25" t="s">
        <v>76</v>
      </c>
      <c r="BK183" s="227">
        <f>ROUND(I183*H183,2)</f>
        <v>0</v>
      </c>
      <c r="BL183" s="25" t="s">
        <v>148</v>
      </c>
      <c r="BM183" s="25" t="s">
        <v>246</v>
      </c>
    </row>
    <row r="184" s="10" customFormat="1" ht="22.32" customHeight="1">
      <c r="B184" s="200"/>
      <c r="C184" s="201"/>
      <c r="D184" s="202" t="s">
        <v>70</v>
      </c>
      <c r="E184" s="214" t="s">
        <v>243</v>
      </c>
      <c r="F184" s="214" t="s">
        <v>247</v>
      </c>
      <c r="G184" s="201"/>
      <c r="H184" s="201"/>
      <c r="I184" s="204"/>
      <c r="J184" s="215">
        <f>BK184</f>
        <v>0</v>
      </c>
      <c r="K184" s="201"/>
      <c r="L184" s="206"/>
      <c r="M184" s="207"/>
      <c r="N184" s="208"/>
      <c r="O184" s="208"/>
      <c r="P184" s="209">
        <f>SUM(P185:P202)</f>
        <v>0</v>
      </c>
      <c r="Q184" s="208"/>
      <c r="R184" s="209">
        <f>SUM(R185:R202)</f>
        <v>209.398</v>
      </c>
      <c r="S184" s="208"/>
      <c r="T184" s="210">
        <f>SUM(T185:T202)</f>
        <v>0</v>
      </c>
      <c r="AR184" s="211" t="s">
        <v>76</v>
      </c>
      <c r="AT184" s="212" t="s">
        <v>70</v>
      </c>
      <c r="AU184" s="212" t="s">
        <v>87</v>
      </c>
      <c r="AY184" s="211" t="s">
        <v>139</v>
      </c>
      <c r="BK184" s="213">
        <f>SUM(BK185:BK202)</f>
        <v>0</v>
      </c>
    </row>
    <row r="185" s="1" customFormat="1" ht="16.5" customHeight="1">
      <c r="B185" s="47"/>
      <c r="C185" s="216" t="s">
        <v>248</v>
      </c>
      <c r="D185" s="216" t="s">
        <v>143</v>
      </c>
      <c r="E185" s="217" t="s">
        <v>249</v>
      </c>
      <c r="F185" s="218" t="s">
        <v>250</v>
      </c>
      <c r="G185" s="219" t="s">
        <v>85</v>
      </c>
      <c r="H185" s="220">
        <v>73.135000000000005</v>
      </c>
      <c r="I185" s="221"/>
      <c r="J185" s="222">
        <f>ROUND(I185*H185,2)</f>
        <v>0</v>
      </c>
      <c r="K185" s="218" t="s">
        <v>147</v>
      </c>
      <c r="L185" s="73"/>
      <c r="M185" s="223" t="s">
        <v>21</v>
      </c>
      <c r="N185" s="224" t="s">
        <v>42</v>
      </c>
      <c r="O185" s="48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AR185" s="25" t="s">
        <v>148</v>
      </c>
      <c r="AT185" s="25" t="s">
        <v>143</v>
      </c>
      <c r="AU185" s="25" t="s">
        <v>149</v>
      </c>
      <c r="AY185" s="25" t="s">
        <v>139</v>
      </c>
      <c r="BE185" s="227">
        <f>IF(N185="základní",J185,0)</f>
        <v>0</v>
      </c>
      <c r="BF185" s="227">
        <f>IF(N185="snížená",J185,0)</f>
        <v>0</v>
      </c>
      <c r="BG185" s="227">
        <f>IF(N185="zákl. přenesená",J185,0)</f>
        <v>0</v>
      </c>
      <c r="BH185" s="227">
        <f>IF(N185="sníž. přenesená",J185,0)</f>
        <v>0</v>
      </c>
      <c r="BI185" s="227">
        <f>IF(N185="nulová",J185,0)</f>
        <v>0</v>
      </c>
      <c r="BJ185" s="25" t="s">
        <v>76</v>
      </c>
      <c r="BK185" s="227">
        <f>ROUND(I185*H185,2)</f>
        <v>0</v>
      </c>
      <c r="BL185" s="25" t="s">
        <v>148</v>
      </c>
      <c r="BM185" s="25" t="s">
        <v>251</v>
      </c>
    </row>
    <row r="186" s="1" customFormat="1" ht="25.5" customHeight="1">
      <c r="B186" s="47"/>
      <c r="C186" s="216" t="s">
        <v>252</v>
      </c>
      <c r="D186" s="216" t="s">
        <v>143</v>
      </c>
      <c r="E186" s="217" t="s">
        <v>253</v>
      </c>
      <c r="F186" s="218" t="s">
        <v>254</v>
      </c>
      <c r="G186" s="219" t="s">
        <v>85</v>
      </c>
      <c r="H186" s="220">
        <v>128.32900000000001</v>
      </c>
      <c r="I186" s="221"/>
      <c r="J186" s="222">
        <f>ROUND(I186*H186,2)</f>
        <v>0</v>
      </c>
      <c r="K186" s="218" t="s">
        <v>147</v>
      </c>
      <c r="L186" s="73"/>
      <c r="M186" s="223" t="s">
        <v>21</v>
      </c>
      <c r="N186" s="224" t="s">
        <v>42</v>
      </c>
      <c r="O186" s="48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AR186" s="25" t="s">
        <v>148</v>
      </c>
      <c r="AT186" s="25" t="s">
        <v>143</v>
      </c>
      <c r="AU186" s="25" t="s">
        <v>149</v>
      </c>
      <c r="AY186" s="25" t="s">
        <v>139</v>
      </c>
      <c r="BE186" s="227">
        <f>IF(N186="základní",J186,0)</f>
        <v>0</v>
      </c>
      <c r="BF186" s="227">
        <f>IF(N186="snížená",J186,0)</f>
        <v>0</v>
      </c>
      <c r="BG186" s="227">
        <f>IF(N186="zákl. přenesená",J186,0)</f>
        <v>0</v>
      </c>
      <c r="BH186" s="227">
        <f>IF(N186="sníž. přenesená",J186,0)</f>
        <v>0</v>
      </c>
      <c r="BI186" s="227">
        <f>IF(N186="nulová",J186,0)</f>
        <v>0</v>
      </c>
      <c r="BJ186" s="25" t="s">
        <v>76</v>
      </c>
      <c r="BK186" s="227">
        <f>ROUND(I186*H186,2)</f>
        <v>0</v>
      </c>
      <c r="BL186" s="25" t="s">
        <v>148</v>
      </c>
      <c r="BM186" s="25" t="s">
        <v>255</v>
      </c>
    </row>
    <row r="187" s="11" customFormat="1">
      <c r="B187" s="228"/>
      <c r="C187" s="229"/>
      <c r="D187" s="230" t="s">
        <v>151</v>
      </c>
      <c r="E187" s="231" t="s">
        <v>21</v>
      </c>
      <c r="F187" s="232" t="s">
        <v>88</v>
      </c>
      <c r="G187" s="229"/>
      <c r="H187" s="233">
        <v>201.464</v>
      </c>
      <c r="I187" s="234"/>
      <c r="J187" s="229"/>
      <c r="K187" s="229"/>
      <c r="L187" s="235"/>
      <c r="M187" s="236"/>
      <c r="N187" s="237"/>
      <c r="O187" s="237"/>
      <c r="P187" s="237"/>
      <c r="Q187" s="237"/>
      <c r="R187" s="237"/>
      <c r="S187" s="237"/>
      <c r="T187" s="238"/>
      <c r="AT187" s="239" t="s">
        <v>151</v>
      </c>
      <c r="AU187" s="239" t="s">
        <v>149</v>
      </c>
      <c r="AV187" s="11" t="s">
        <v>87</v>
      </c>
      <c r="AW187" s="11" t="s">
        <v>35</v>
      </c>
      <c r="AX187" s="11" t="s">
        <v>71</v>
      </c>
      <c r="AY187" s="239" t="s">
        <v>139</v>
      </c>
    </row>
    <row r="188" s="11" customFormat="1">
      <c r="B188" s="228"/>
      <c r="C188" s="229"/>
      <c r="D188" s="230" t="s">
        <v>151</v>
      </c>
      <c r="E188" s="231" t="s">
        <v>21</v>
      </c>
      <c r="F188" s="232" t="s">
        <v>256</v>
      </c>
      <c r="G188" s="229"/>
      <c r="H188" s="233">
        <v>-73.135000000000005</v>
      </c>
      <c r="I188" s="234"/>
      <c r="J188" s="229"/>
      <c r="K188" s="229"/>
      <c r="L188" s="235"/>
      <c r="M188" s="236"/>
      <c r="N188" s="237"/>
      <c r="O188" s="237"/>
      <c r="P188" s="237"/>
      <c r="Q188" s="237"/>
      <c r="R188" s="237"/>
      <c r="S188" s="237"/>
      <c r="T188" s="238"/>
      <c r="AT188" s="239" t="s">
        <v>151</v>
      </c>
      <c r="AU188" s="239" t="s">
        <v>149</v>
      </c>
      <c r="AV188" s="11" t="s">
        <v>87</v>
      </c>
      <c r="AW188" s="11" t="s">
        <v>35</v>
      </c>
      <c r="AX188" s="11" t="s">
        <v>71</v>
      </c>
      <c r="AY188" s="239" t="s">
        <v>139</v>
      </c>
    </row>
    <row r="189" s="13" customFormat="1">
      <c r="B189" s="251"/>
      <c r="C189" s="252"/>
      <c r="D189" s="230" t="s">
        <v>151</v>
      </c>
      <c r="E189" s="253" t="s">
        <v>21</v>
      </c>
      <c r="F189" s="254" t="s">
        <v>236</v>
      </c>
      <c r="G189" s="252"/>
      <c r="H189" s="255">
        <v>128.32900000000001</v>
      </c>
      <c r="I189" s="256"/>
      <c r="J189" s="252"/>
      <c r="K189" s="252"/>
      <c r="L189" s="257"/>
      <c r="M189" s="258"/>
      <c r="N189" s="259"/>
      <c r="O189" s="259"/>
      <c r="P189" s="259"/>
      <c r="Q189" s="259"/>
      <c r="R189" s="259"/>
      <c r="S189" s="259"/>
      <c r="T189" s="260"/>
      <c r="AT189" s="261" t="s">
        <v>151</v>
      </c>
      <c r="AU189" s="261" t="s">
        <v>149</v>
      </c>
      <c r="AV189" s="13" t="s">
        <v>149</v>
      </c>
      <c r="AW189" s="13" t="s">
        <v>35</v>
      </c>
      <c r="AX189" s="13" t="s">
        <v>76</v>
      </c>
      <c r="AY189" s="261" t="s">
        <v>139</v>
      </c>
    </row>
    <row r="190" s="1" customFormat="1" ht="16.5" customHeight="1">
      <c r="B190" s="47"/>
      <c r="C190" s="262" t="s">
        <v>9</v>
      </c>
      <c r="D190" s="262" t="s">
        <v>257</v>
      </c>
      <c r="E190" s="263" t="s">
        <v>258</v>
      </c>
      <c r="F190" s="264" t="s">
        <v>259</v>
      </c>
      <c r="G190" s="265" t="s">
        <v>260</v>
      </c>
      <c r="H190" s="266">
        <v>19.379000000000001</v>
      </c>
      <c r="I190" s="267"/>
      <c r="J190" s="268">
        <f>ROUND(I190*H190,2)</f>
        <v>0</v>
      </c>
      <c r="K190" s="264" t="s">
        <v>147</v>
      </c>
      <c r="L190" s="269"/>
      <c r="M190" s="270" t="s">
        <v>21</v>
      </c>
      <c r="N190" s="271" t="s">
        <v>42</v>
      </c>
      <c r="O190" s="48"/>
      <c r="P190" s="225">
        <f>O190*H190</f>
        <v>0</v>
      </c>
      <c r="Q190" s="225">
        <v>1</v>
      </c>
      <c r="R190" s="225">
        <f>Q190*H190</f>
        <v>19.379000000000001</v>
      </c>
      <c r="S190" s="225">
        <v>0</v>
      </c>
      <c r="T190" s="226">
        <f>S190*H190</f>
        <v>0</v>
      </c>
      <c r="AR190" s="25" t="s">
        <v>179</v>
      </c>
      <c r="AT190" s="25" t="s">
        <v>257</v>
      </c>
      <c r="AU190" s="25" t="s">
        <v>149</v>
      </c>
      <c r="AY190" s="25" t="s">
        <v>139</v>
      </c>
      <c r="BE190" s="227">
        <f>IF(N190="základní",J190,0)</f>
        <v>0</v>
      </c>
      <c r="BF190" s="227">
        <f>IF(N190="snížená",J190,0)</f>
        <v>0</v>
      </c>
      <c r="BG190" s="227">
        <f>IF(N190="zákl. přenesená",J190,0)</f>
        <v>0</v>
      </c>
      <c r="BH190" s="227">
        <f>IF(N190="sníž. přenesená",J190,0)</f>
        <v>0</v>
      </c>
      <c r="BI190" s="227">
        <f>IF(N190="nulová",J190,0)</f>
        <v>0</v>
      </c>
      <c r="BJ190" s="25" t="s">
        <v>76</v>
      </c>
      <c r="BK190" s="227">
        <f>ROUND(I190*H190,2)</f>
        <v>0</v>
      </c>
      <c r="BL190" s="25" t="s">
        <v>148</v>
      </c>
      <c r="BM190" s="25" t="s">
        <v>261</v>
      </c>
    </row>
    <row r="191" s="1" customFormat="1" ht="38.25" customHeight="1">
      <c r="B191" s="47"/>
      <c r="C191" s="216" t="s">
        <v>262</v>
      </c>
      <c r="D191" s="216" t="s">
        <v>143</v>
      </c>
      <c r="E191" s="217" t="s">
        <v>263</v>
      </c>
      <c r="F191" s="218" t="s">
        <v>264</v>
      </c>
      <c r="G191" s="219" t="s">
        <v>85</v>
      </c>
      <c r="H191" s="220">
        <v>50.005000000000003</v>
      </c>
      <c r="I191" s="221"/>
      <c r="J191" s="222">
        <f>ROUND(I191*H191,2)</f>
        <v>0</v>
      </c>
      <c r="K191" s="218" t="s">
        <v>147</v>
      </c>
      <c r="L191" s="73"/>
      <c r="M191" s="223" t="s">
        <v>21</v>
      </c>
      <c r="N191" s="224" t="s">
        <v>42</v>
      </c>
      <c r="O191" s="48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AR191" s="25" t="s">
        <v>148</v>
      </c>
      <c r="AT191" s="25" t="s">
        <v>143</v>
      </c>
      <c r="AU191" s="25" t="s">
        <v>149</v>
      </c>
      <c r="AY191" s="25" t="s">
        <v>139</v>
      </c>
      <c r="BE191" s="227">
        <f>IF(N191="základní",J191,0)</f>
        <v>0</v>
      </c>
      <c r="BF191" s="227">
        <f>IF(N191="snížená",J191,0)</f>
        <v>0</v>
      </c>
      <c r="BG191" s="227">
        <f>IF(N191="zákl. přenesená",J191,0)</f>
        <v>0</v>
      </c>
      <c r="BH191" s="227">
        <f>IF(N191="sníž. přenesená",J191,0)</f>
        <v>0</v>
      </c>
      <c r="BI191" s="227">
        <f>IF(N191="nulová",J191,0)</f>
        <v>0</v>
      </c>
      <c r="BJ191" s="25" t="s">
        <v>76</v>
      </c>
      <c r="BK191" s="227">
        <f>ROUND(I191*H191,2)</f>
        <v>0</v>
      </c>
      <c r="BL191" s="25" t="s">
        <v>148</v>
      </c>
      <c r="BM191" s="25" t="s">
        <v>265</v>
      </c>
    </row>
    <row r="192" s="11" customFormat="1">
      <c r="B192" s="228"/>
      <c r="C192" s="229"/>
      <c r="D192" s="230" t="s">
        <v>151</v>
      </c>
      <c r="E192" s="231" t="s">
        <v>21</v>
      </c>
      <c r="F192" s="232" t="s">
        <v>237</v>
      </c>
      <c r="G192" s="229"/>
      <c r="H192" s="233">
        <v>16.600000000000001</v>
      </c>
      <c r="I192" s="234"/>
      <c r="J192" s="229"/>
      <c r="K192" s="229"/>
      <c r="L192" s="235"/>
      <c r="M192" s="236"/>
      <c r="N192" s="237"/>
      <c r="O192" s="237"/>
      <c r="P192" s="237"/>
      <c r="Q192" s="237"/>
      <c r="R192" s="237"/>
      <c r="S192" s="237"/>
      <c r="T192" s="238"/>
      <c r="AT192" s="239" t="s">
        <v>151</v>
      </c>
      <c r="AU192" s="239" t="s">
        <v>149</v>
      </c>
      <c r="AV192" s="11" t="s">
        <v>87</v>
      </c>
      <c r="AW192" s="11" t="s">
        <v>35</v>
      </c>
      <c r="AX192" s="11" t="s">
        <v>71</v>
      </c>
      <c r="AY192" s="239" t="s">
        <v>139</v>
      </c>
    </row>
    <row r="193" s="11" customFormat="1">
      <c r="B193" s="228"/>
      <c r="C193" s="229"/>
      <c r="D193" s="230" t="s">
        <v>151</v>
      </c>
      <c r="E193" s="231" t="s">
        <v>21</v>
      </c>
      <c r="F193" s="232" t="s">
        <v>238</v>
      </c>
      <c r="G193" s="229"/>
      <c r="H193" s="233">
        <v>5.3200000000000003</v>
      </c>
      <c r="I193" s="234"/>
      <c r="J193" s="229"/>
      <c r="K193" s="229"/>
      <c r="L193" s="235"/>
      <c r="M193" s="236"/>
      <c r="N193" s="237"/>
      <c r="O193" s="237"/>
      <c r="P193" s="237"/>
      <c r="Q193" s="237"/>
      <c r="R193" s="237"/>
      <c r="S193" s="237"/>
      <c r="T193" s="238"/>
      <c r="AT193" s="239" t="s">
        <v>151</v>
      </c>
      <c r="AU193" s="239" t="s">
        <v>149</v>
      </c>
      <c r="AV193" s="11" t="s">
        <v>87</v>
      </c>
      <c r="AW193" s="11" t="s">
        <v>35</v>
      </c>
      <c r="AX193" s="11" t="s">
        <v>71</v>
      </c>
      <c r="AY193" s="239" t="s">
        <v>139</v>
      </c>
    </row>
    <row r="194" s="11" customFormat="1">
      <c r="B194" s="228"/>
      <c r="C194" s="229"/>
      <c r="D194" s="230" t="s">
        <v>151</v>
      </c>
      <c r="E194" s="231" t="s">
        <v>21</v>
      </c>
      <c r="F194" s="232" t="s">
        <v>239</v>
      </c>
      <c r="G194" s="229"/>
      <c r="H194" s="233">
        <v>22.715</v>
      </c>
      <c r="I194" s="234"/>
      <c r="J194" s="229"/>
      <c r="K194" s="229"/>
      <c r="L194" s="235"/>
      <c r="M194" s="236"/>
      <c r="N194" s="237"/>
      <c r="O194" s="237"/>
      <c r="P194" s="237"/>
      <c r="Q194" s="237"/>
      <c r="R194" s="237"/>
      <c r="S194" s="237"/>
      <c r="T194" s="238"/>
      <c r="AT194" s="239" t="s">
        <v>151</v>
      </c>
      <c r="AU194" s="239" t="s">
        <v>149</v>
      </c>
      <c r="AV194" s="11" t="s">
        <v>87</v>
      </c>
      <c r="AW194" s="11" t="s">
        <v>35</v>
      </c>
      <c r="AX194" s="11" t="s">
        <v>71</v>
      </c>
      <c r="AY194" s="239" t="s">
        <v>139</v>
      </c>
    </row>
    <row r="195" s="11" customFormat="1">
      <c r="B195" s="228"/>
      <c r="C195" s="229"/>
      <c r="D195" s="230" t="s">
        <v>151</v>
      </c>
      <c r="E195" s="231" t="s">
        <v>21</v>
      </c>
      <c r="F195" s="232" t="s">
        <v>240</v>
      </c>
      <c r="G195" s="229"/>
      <c r="H195" s="233">
        <v>5.3700000000000001</v>
      </c>
      <c r="I195" s="234"/>
      <c r="J195" s="229"/>
      <c r="K195" s="229"/>
      <c r="L195" s="235"/>
      <c r="M195" s="236"/>
      <c r="N195" s="237"/>
      <c r="O195" s="237"/>
      <c r="P195" s="237"/>
      <c r="Q195" s="237"/>
      <c r="R195" s="237"/>
      <c r="S195" s="237"/>
      <c r="T195" s="238"/>
      <c r="AT195" s="239" t="s">
        <v>151</v>
      </c>
      <c r="AU195" s="239" t="s">
        <v>149</v>
      </c>
      <c r="AV195" s="11" t="s">
        <v>87</v>
      </c>
      <c r="AW195" s="11" t="s">
        <v>35</v>
      </c>
      <c r="AX195" s="11" t="s">
        <v>71</v>
      </c>
      <c r="AY195" s="239" t="s">
        <v>139</v>
      </c>
    </row>
    <row r="196" s="12" customFormat="1">
      <c r="B196" s="240"/>
      <c r="C196" s="241"/>
      <c r="D196" s="230" t="s">
        <v>151</v>
      </c>
      <c r="E196" s="242" t="s">
        <v>21</v>
      </c>
      <c r="F196" s="243" t="s">
        <v>154</v>
      </c>
      <c r="G196" s="241"/>
      <c r="H196" s="244">
        <v>50.005000000000003</v>
      </c>
      <c r="I196" s="245"/>
      <c r="J196" s="241"/>
      <c r="K196" s="241"/>
      <c r="L196" s="246"/>
      <c r="M196" s="247"/>
      <c r="N196" s="248"/>
      <c r="O196" s="248"/>
      <c r="P196" s="248"/>
      <c r="Q196" s="248"/>
      <c r="R196" s="248"/>
      <c r="S196" s="248"/>
      <c r="T196" s="249"/>
      <c r="AT196" s="250" t="s">
        <v>151</v>
      </c>
      <c r="AU196" s="250" t="s">
        <v>149</v>
      </c>
      <c r="AV196" s="12" t="s">
        <v>148</v>
      </c>
      <c r="AW196" s="12" t="s">
        <v>35</v>
      </c>
      <c r="AX196" s="12" t="s">
        <v>76</v>
      </c>
      <c r="AY196" s="250" t="s">
        <v>139</v>
      </c>
    </row>
    <row r="197" s="1" customFormat="1" ht="16.5" customHeight="1">
      <c r="B197" s="47"/>
      <c r="C197" s="262" t="s">
        <v>266</v>
      </c>
      <c r="D197" s="262" t="s">
        <v>257</v>
      </c>
      <c r="E197" s="263" t="s">
        <v>267</v>
      </c>
      <c r="F197" s="264" t="s">
        <v>268</v>
      </c>
      <c r="G197" s="265" t="s">
        <v>260</v>
      </c>
      <c r="H197" s="266">
        <v>190.01900000000001</v>
      </c>
      <c r="I197" s="267"/>
      <c r="J197" s="268">
        <f>ROUND(I197*H197,2)</f>
        <v>0</v>
      </c>
      <c r="K197" s="264" t="s">
        <v>147</v>
      </c>
      <c r="L197" s="269"/>
      <c r="M197" s="270" t="s">
        <v>21</v>
      </c>
      <c r="N197" s="271" t="s">
        <v>42</v>
      </c>
      <c r="O197" s="48"/>
      <c r="P197" s="225">
        <f>O197*H197</f>
        <v>0</v>
      </c>
      <c r="Q197" s="225">
        <v>1</v>
      </c>
      <c r="R197" s="225">
        <f>Q197*H197</f>
        <v>190.01900000000001</v>
      </c>
      <c r="S197" s="225">
        <v>0</v>
      </c>
      <c r="T197" s="226">
        <f>S197*H197</f>
        <v>0</v>
      </c>
      <c r="AR197" s="25" t="s">
        <v>179</v>
      </c>
      <c r="AT197" s="25" t="s">
        <v>257</v>
      </c>
      <c r="AU197" s="25" t="s">
        <v>149</v>
      </c>
      <c r="AY197" s="25" t="s">
        <v>139</v>
      </c>
      <c r="BE197" s="227">
        <f>IF(N197="základní",J197,0)</f>
        <v>0</v>
      </c>
      <c r="BF197" s="227">
        <f>IF(N197="snížená",J197,0)</f>
        <v>0</v>
      </c>
      <c r="BG197" s="227">
        <f>IF(N197="zákl. přenesená",J197,0)</f>
        <v>0</v>
      </c>
      <c r="BH197" s="227">
        <f>IF(N197="sníž. přenesená",J197,0)</f>
        <v>0</v>
      </c>
      <c r="BI197" s="227">
        <f>IF(N197="nulová",J197,0)</f>
        <v>0</v>
      </c>
      <c r="BJ197" s="25" t="s">
        <v>76</v>
      </c>
      <c r="BK197" s="227">
        <f>ROUND(I197*H197,2)</f>
        <v>0</v>
      </c>
      <c r="BL197" s="25" t="s">
        <v>148</v>
      </c>
      <c r="BM197" s="25" t="s">
        <v>269</v>
      </c>
    </row>
    <row r="198" s="11" customFormat="1">
      <c r="B198" s="228"/>
      <c r="C198" s="229"/>
      <c r="D198" s="230" t="s">
        <v>151</v>
      </c>
      <c r="E198" s="229"/>
      <c r="F198" s="232" t="s">
        <v>270</v>
      </c>
      <c r="G198" s="229"/>
      <c r="H198" s="233">
        <v>190.01900000000001</v>
      </c>
      <c r="I198" s="234"/>
      <c r="J198" s="229"/>
      <c r="K198" s="229"/>
      <c r="L198" s="235"/>
      <c r="M198" s="236"/>
      <c r="N198" s="237"/>
      <c r="O198" s="237"/>
      <c r="P198" s="237"/>
      <c r="Q198" s="237"/>
      <c r="R198" s="237"/>
      <c r="S198" s="237"/>
      <c r="T198" s="238"/>
      <c r="AT198" s="239" t="s">
        <v>151</v>
      </c>
      <c r="AU198" s="239" t="s">
        <v>149</v>
      </c>
      <c r="AV198" s="11" t="s">
        <v>87</v>
      </c>
      <c r="AW198" s="11" t="s">
        <v>6</v>
      </c>
      <c r="AX198" s="11" t="s">
        <v>76</v>
      </c>
      <c r="AY198" s="239" t="s">
        <v>139</v>
      </c>
    </row>
    <row r="199" s="1" customFormat="1" ht="25.5" customHeight="1">
      <c r="B199" s="47"/>
      <c r="C199" s="216" t="s">
        <v>271</v>
      </c>
      <c r="D199" s="216" t="s">
        <v>143</v>
      </c>
      <c r="E199" s="217" t="s">
        <v>253</v>
      </c>
      <c r="F199" s="218" t="s">
        <v>254</v>
      </c>
      <c r="G199" s="219" t="s">
        <v>85</v>
      </c>
      <c r="H199" s="220">
        <v>10.199999999999999</v>
      </c>
      <c r="I199" s="221"/>
      <c r="J199" s="222">
        <f>ROUND(I199*H199,2)</f>
        <v>0</v>
      </c>
      <c r="K199" s="218" t="s">
        <v>147</v>
      </c>
      <c r="L199" s="73"/>
      <c r="M199" s="223" t="s">
        <v>21</v>
      </c>
      <c r="N199" s="224" t="s">
        <v>42</v>
      </c>
      <c r="O199" s="48"/>
      <c r="P199" s="225">
        <f>O199*H199</f>
        <v>0</v>
      </c>
      <c r="Q199" s="225">
        <v>0</v>
      </c>
      <c r="R199" s="225">
        <f>Q199*H199</f>
        <v>0</v>
      </c>
      <c r="S199" s="225">
        <v>0</v>
      </c>
      <c r="T199" s="226">
        <f>S199*H199</f>
        <v>0</v>
      </c>
      <c r="AR199" s="25" t="s">
        <v>148</v>
      </c>
      <c r="AT199" s="25" t="s">
        <v>143</v>
      </c>
      <c r="AU199" s="25" t="s">
        <v>149</v>
      </c>
      <c r="AY199" s="25" t="s">
        <v>139</v>
      </c>
      <c r="BE199" s="227">
        <f>IF(N199="základní",J199,0)</f>
        <v>0</v>
      </c>
      <c r="BF199" s="227">
        <f>IF(N199="snížená",J199,0)</f>
        <v>0</v>
      </c>
      <c r="BG199" s="227">
        <f>IF(N199="zákl. přenesená",J199,0)</f>
        <v>0</v>
      </c>
      <c r="BH199" s="227">
        <f>IF(N199="sníž. přenesená",J199,0)</f>
        <v>0</v>
      </c>
      <c r="BI199" s="227">
        <f>IF(N199="nulová",J199,0)</f>
        <v>0</v>
      </c>
      <c r="BJ199" s="25" t="s">
        <v>76</v>
      </c>
      <c r="BK199" s="227">
        <f>ROUND(I199*H199,2)</f>
        <v>0</v>
      </c>
      <c r="BL199" s="25" t="s">
        <v>148</v>
      </c>
      <c r="BM199" s="25" t="s">
        <v>272</v>
      </c>
    </row>
    <row r="200" s="11" customFormat="1">
      <c r="B200" s="228"/>
      <c r="C200" s="229"/>
      <c r="D200" s="230" t="s">
        <v>151</v>
      </c>
      <c r="E200" s="231" t="s">
        <v>21</v>
      </c>
      <c r="F200" s="232" t="s">
        <v>241</v>
      </c>
      <c r="G200" s="229"/>
      <c r="H200" s="233">
        <v>9.9000000000000004</v>
      </c>
      <c r="I200" s="234"/>
      <c r="J200" s="229"/>
      <c r="K200" s="229"/>
      <c r="L200" s="235"/>
      <c r="M200" s="236"/>
      <c r="N200" s="237"/>
      <c r="O200" s="237"/>
      <c r="P200" s="237"/>
      <c r="Q200" s="237"/>
      <c r="R200" s="237"/>
      <c r="S200" s="237"/>
      <c r="T200" s="238"/>
      <c r="AT200" s="239" t="s">
        <v>151</v>
      </c>
      <c r="AU200" s="239" t="s">
        <v>149</v>
      </c>
      <c r="AV200" s="11" t="s">
        <v>87</v>
      </c>
      <c r="AW200" s="11" t="s">
        <v>35</v>
      </c>
      <c r="AX200" s="11" t="s">
        <v>71</v>
      </c>
      <c r="AY200" s="239" t="s">
        <v>139</v>
      </c>
    </row>
    <row r="201" s="11" customFormat="1">
      <c r="B201" s="228"/>
      <c r="C201" s="229"/>
      <c r="D201" s="230" t="s">
        <v>151</v>
      </c>
      <c r="E201" s="231" t="s">
        <v>21</v>
      </c>
      <c r="F201" s="232" t="s">
        <v>242</v>
      </c>
      <c r="G201" s="229"/>
      <c r="H201" s="233">
        <v>0.29999999999999999</v>
      </c>
      <c r="I201" s="234"/>
      <c r="J201" s="229"/>
      <c r="K201" s="229"/>
      <c r="L201" s="235"/>
      <c r="M201" s="236"/>
      <c r="N201" s="237"/>
      <c r="O201" s="237"/>
      <c r="P201" s="237"/>
      <c r="Q201" s="237"/>
      <c r="R201" s="237"/>
      <c r="S201" s="237"/>
      <c r="T201" s="238"/>
      <c r="AT201" s="239" t="s">
        <v>151</v>
      </c>
      <c r="AU201" s="239" t="s">
        <v>149</v>
      </c>
      <c r="AV201" s="11" t="s">
        <v>87</v>
      </c>
      <c r="AW201" s="11" t="s">
        <v>35</v>
      </c>
      <c r="AX201" s="11" t="s">
        <v>71</v>
      </c>
      <c r="AY201" s="239" t="s">
        <v>139</v>
      </c>
    </row>
    <row r="202" s="12" customFormat="1">
      <c r="B202" s="240"/>
      <c r="C202" s="241"/>
      <c r="D202" s="230" t="s">
        <v>151</v>
      </c>
      <c r="E202" s="242" t="s">
        <v>21</v>
      </c>
      <c r="F202" s="243" t="s">
        <v>154</v>
      </c>
      <c r="G202" s="241"/>
      <c r="H202" s="244">
        <v>10.199999999999999</v>
      </c>
      <c r="I202" s="245"/>
      <c r="J202" s="241"/>
      <c r="K202" s="241"/>
      <c r="L202" s="246"/>
      <c r="M202" s="247"/>
      <c r="N202" s="248"/>
      <c r="O202" s="248"/>
      <c r="P202" s="248"/>
      <c r="Q202" s="248"/>
      <c r="R202" s="248"/>
      <c r="S202" s="248"/>
      <c r="T202" s="249"/>
      <c r="AT202" s="250" t="s">
        <v>151</v>
      </c>
      <c r="AU202" s="250" t="s">
        <v>149</v>
      </c>
      <c r="AV202" s="12" t="s">
        <v>148</v>
      </c>
      <c r="AW202" s="12" t="s">
        <v>35</v>
      </c>
      <c r="AX202" s="12" t="s">
        <v>76</v>
      </c>
      <c r="AY202" s="250" t="s">
        <v>139</v>
      </c>
    </row>
    <row r="203" s="10" customFormat="1" ht="22.32" customHeight="1">
      <c r="B203" s="200"/>
      <c r="C203" s="201"/>
      <c r="D203" s="202" t="s">
        <v>70</v>
      </c>
      <c r="E203" s="214" t="s">
        <v>248</v>
      </c>
      <c r="F203" s="214" t="s">
        <v>273</v>
      </c>
      <c r="G203" s="201"/>
      <c r="H203" s="201"/>
      <c r="I203" s="204"/>
      <c r="J203" s="215">
        <f>BK203</f>
        <v>0</v>
      </c>
      <c r="K203" s="201"/>
      <c r="L203" s="206"/>
      <c r="M203" s="207"/>
      <c r="N203" s="208"/>
      <c r="O203" s="208"/>
      <c r="P203" s="209">
        <f>SUM(P204:P210)</f>
        <v>0</v>
      </c>
      <c r="Q203" s="208"/>
      <c r="R203" s="209">
        <f>SUM(R204:R210)</f>
        <v>2.3E-05</v>
      </c>
      <c r="S203" s="208"/>
      <c r="T203" s="210">
        <f>SUM(T204:T210)</f>
        <v>0</v>
      </c>
      <c r="AR203" s="211" t="s">
        <v>76</v>
      </c>
      <c r="AT203" s="212" t="s">
        <v>70</v>
      </c>
      <c r="AU203" s="212" t="s">
        <v>87</v>
      </c>
      <c r="AY203" s="211" t="s">
        <v>139</v>
      </c>
      <c r="BK203" s="213">
        <f>SUM(BK204:BK210)</f>
        <v>0</v>
      </c>
    </row>
    <row r="204" s="1" customFormat="1" ht="25.5" customHeight="1">
      <c r="B204" s="47"/>
      <c r="C204" s="216" t="s">
        <v>274</v>
      </c>
      <c r="D204" s="216" t="s">
        <v>143</v>
      </c>
      <c r="E204" s="217" t="s">
        <v>275</v>
      </c>
      <c r="F204" s="218" t="s">
        <v>276</v>
      </c>
      <c r="G204" s="219" t="s">
        <v>85</v>
      </c>
      <c r="H204" s="220">
        <v>11.6</v>
      </c>
      <c r="I204" s="221"/>
      <c r="J204" s="222">
        <f>ROUND(I204*H204,2)</f>
        <v>0</v>
      </c>
      <c r="K204" s="218" t="s">
        <v>147</v>
      </c>
      <c r="L204" s="73"/>
      <c r="M204" s="223" t="s">
        <v>21</v>
      </c>
      <c r="N204" s="224" t="s">
        <v>42</v>
      </c>
      <c r="O204" s="48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AR204" s="25" t="s">
        <v>148</v>
      </c>
      <c r="AT204" s="25" t="s">
        <v>143</v>
      </c>
      <c r="AU204" s="25" t="s">
        <v>149</v>
      </c>
      <c r="AY204" s="25" t="s">
        <v>139</v>
      </c>
      <c r="BE204" s="227">
        <f>IF(N204="základní",J204,0)</f>
        <v>0</v>
      </c>
      <c r="BF204" s="227">
        <f>IF(N204="snížená",J204,0)</f>
        <v>0</v>
      </c>
      <c r="BG204" s="227">
        <f>IF(N204="zákl. přenesená",J204,0)</f>
        <v>0</v>
      </c>
      <c r="BH204" s="227">
        <f>IF(N204="sníž. přenesená",J204,0)</f>
        <v>0</v>
      </c>
      <c r="BI204" s="227">
        <f>IF(N204="nulová",J204,0)</f>
        <v>0</v>
      </c>
      <c r="BJ204" s="25" t="s">
        <v>76</v>
      </c>
      <c r="BK204" s="227">
        <f>ROUND(I204*H204,2)</f>
        <v>0</v>
      </c>
      <c r="BL204" s="25" t="s">
        <v>148</v>
      </c>
      <c r="BM204" s="25" t="s">
        <v>277</v>
      </c>
    </row>
    <row r="205" s="1" customFormat="1" ht="25.5" customHeight="1">
      <c r="B205" s="47"/>
      <c r="C205" s="216" t="s">
        <v>278</v>
      </c>
      <c r="D205" s="216" t="s">
        <v>143</v>
      </c>
      <c r="E205" s="217" t="s">
        <v>279</v>
      </c>
      <c r="F205" s="218" t="s">
        <v>280</v>
      </c>
      <c r="G205" s="219" t="s">
        <v>146</v>
      </c>
      <c r="H205" s="220">
        <v>58</v>
      </c>
      <c r="I205" s="221"/>
      <c r="J205" s="222">
        <f>ROUND(I205*H205,2)</f>
        <v>0</v>
      </c>
      <c r="K205" s="218" t="s">
        <v>147</v>
      </c>
      <c r="L205" s="73"/>
      <c r="M205" s="223" t="s">
        <v>21</v>
      </c>
      <c r="N205" s="224" t="s">
        <v>42</v>
      </c>
      <c r="O205" s="48"/>
      <c r="P205" s="225">
        <f>O205*H205</f>
        <v>0</v>
      </c>
      <c r="Q205" s="225">
        <v>0</v>
      </c>
      <c r="R205" s="225">
        <f>Q205*H205</f>
        <v>0</v>
      </c>
      <c r="S205" s="225">
        <v>0</v>
      </c>
      <c r="T205" s="226">
        <f>S205*H205</f>
        <v>0</v>
      </c>
      <c r="AR205" s="25" t="s">
        <v>148</v>
      </c>
      <c r="AT205" s="25" t="s">
        <v>143</v>
      </c>
      <c r="AU205" s="25" t="s">
        <v>149</v>
      </c>
      <c r="AY205" s="25" t="s">
        <v>139</v>
      </c>
      <c r="BE205" s="227">
        <f>IF(N205="základní",J205,0)</f>
        <v>0</v>
      </c>
      <c r="BF205" s="227">
        <f>IF(N205="snížená",J205,0)</f>
        <v>0</v>
      </c>
      <c r="BG205" s="227">
        <f>IF(N205="zákl. přenesená",J205,0)</f>
        <v>0</v>
      </c>
      <c r="BH205" s="227">
        <f>IF(N205="sníž. přenesená",J205,0)</f>
        <v>0</v>
      </c>
      <c r="BI205" s="227">
        <f>IF(N205="nulová",J205,0)</f>
        <v>0</v>
      </c>
      <c r="BJ205" s="25" t="s">
        <v>76</v>
      </c>
      <c r="BK205" s="227">
        <f>ROUND(I205*H205,2)</f>
        <v>0</v>
      </c>
      <c r="BL205" s="25" t="s">
        <v>148</v>
      </c>
      <c r="BM205" s="25" t="s">
        <v>281</v>
      </c>
    </row>
    <row r="206" s="11" customFormat="1">
      <c r="B206" s="228"/>
      <c r="C206" s="229"/>
      <c r="D206" s="230" t="s">
        <v>151</v>
      </c>
      <c r="E206" s="231" t="s">
        <v>21</v>
      </c>
      <c r="F206" s="232" t="s">
        <v>282</v>
      </c>
      <c r="G206" s="229"/>
      <c r="H206" s="233">
        <v>58</v>
      </c>
      <c r="I206" s="234"/>
      <c r="J206" s="229"/>
      <c r="K206" s="229"/>
      <c r="L206" s="235"/>
      <c r="M206" s="236"/>
      <c r="N206" s="237"/>
      <c r="O206" s="237"/>
      <c r="P206" s="237"/>
      <c r="Q206" s="237"/>
      <c r="R206" s="237"/>
      <c r="S206" s="237"/>
      <c r="T206" s="238"/>
      <c r="AT206" s="239" t="s">
        <v>151</v>
      </c>
      <c r="AU206" s="239" t="s">
        <v>149</v>
      </c>
      <c r="AV206" s="11" t="s">
        <v>87</v>
      </c>
      <c r="AW206" s="11" t="s">
        <v>35</v>
      </c>
      <c r="AX206" s="11" t="s">
        <v>71</v>
      </c>
      <c r="AY206" s="239" t="s">
        <v>139</v>
      </c>
    </row>
    <row r="207" s="12" customFormat="1">
      <c r="B207" s="240"/>
      <c r="C207" s="241"/>
      <c r="D207" s="230" t="s">
        <v>151</v>
      </c>
      <c r="E207" s="242" t="s">
        <v>21</v>
      </c>
      <c r="F207" s="243" t="s">
        <v>154</v>
      </c>
      <c r="G207" s="241"/>
      <c r="H207" s="244">
        <v>58</v>
      </c>
      <c r="I207" s="245"/>
      <c r="J207" s="241"/>
      <c r="K207" s="241"/>
      <c r="L207" s="246"/>
      <c r="M207" s="247"/>
      <c r="N207" s="248"/>
      <c r="O207" s="248"/>
      <c r="P207" s="248"/>
      <c r="Q207" s="248"/>
      <c r="R207" s="248"/>
      <c r="S207" s="248"/>
      <c r="T207" s="249"/>
      <c r="AT207" s="250" t="s">
        <v>151</v>
      </c>
      <c r="AU207" s="250" t="s">
        <v>149</v>
      </c>
      <c r="AV207" s="12" t="s">
        <v>148</v>
      </c>
      <c r="AW207" s="12" t="s">
        <v>35</v>
      </c>
      <c r="AX207" s="12" t="s">
        <v>76</v>
      </c>
      <c r="AY207" s="250" t="s">
        <v>139</v>
      </c>
    </row>
    <row r="208" s="1" customFormat="1" ht="25.5" customHeight="1">
      <c r="B208" s="47"/>
      <c r="C208" s="216" t="s">
        <v>283</v>
      </c>
      <c r="D208" s="216" t="s">
        <v>143</v>
      </c>
      <c r="E208" s="217" t="s">
        <v>284</v>
      </c>
      <c r="F208" s="218" t="s">
        <v>285</v>
      </c>
      <c r="G208" s="219" t="s">
        <v>146</v>
      </c>
      <c r="H208" s="220">
        <v>58</v>
      </c>
      <c r="I208" s="221"/>
      <c r="J208" s="222">
        <f>ROUND(I208*H208,2)</f>
        <v>0</v>
      </c>
      <c r="K208" s="218" t="s">
        <v>147</v>
      </c>
      <c r="L208" s="73"/>
      <c r="M208" s="223" t="s">
        <v>21</v>
      </c>
      <c r="N208" s="224" t="s">
        <v>42</v>
      </c>
      <c r="O208" s="48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AR208" s="25" t="s">
        <v>148</v>
      </c>
      <c r="AT208" s="25" t="s">
        <v>143</v>
      </c>
      <c r="AU208" s="25" t="s">
        <v>149</v>
      </c>
      <c r="AY208" s="25" t="s">
        <v>139</v>
      </c>
      <c r="BE208" s="227">
        <f>IF(N208="základní",J208,0)</f>
        <v>0</v>
      </c>
      <c r="BF208" s="227">
        <f>IF(N208="snížená",J208,0)</f>
        <v>0</v>
      </c>
      <c r="BG208" s="227">
        <f>IF(N208="zákl. přenesená",J208,0)</f>
        <v>0</v>
      </c>
      <c r="BH208" s="227">
        <f>IF(N208="sníž. přenesená",J208,0)</f>
        <v>0</v>
      </c>
      <c r="BI208" s="227">
        <f>IF(N208="nulová",J208,0)</f>
        <v>0</v>
      </c>
      <c r="BJ208" s="25" t="s">
        <v>76</v>
      </c>
      <c r="BK208" s="227">
        <f>ROUND(I208*H208,2)</f>
        <v>0</v>
      </c>
      <c r="BL208" s="25" t="s">
        <v>148</v>
      </c>
      <c r="BM208" s="25" t="s">
        <v>286</v>
      </c>
    </row>
    <row r="209" s="1" customFormat="1" ht="16.5" customHeight="1">
      <c r="B209" s="47"/>
      <c r="C209" s="262" t="s">
        <v>287</v>
      </c>
      <c r="D209" s="262" t="s">
        <v>257</v>
      </c>
      <c r="E209" s="263" t="s">
        <v>288</v>
      </c>
      <c r="F209" s="264" t="s">
        <v>289</v>
      </c>
      <c r="G209" s="265" t="s">
        <v>290</v>
      </c>
      <c r="H209" s="266">
        <v>0.023</v>
      </c>
      <c r="I209" s="267"/>
      <c r="J209" s="268">
        <f>ROUND(I209*H209,2)</f>
        <v>0</v>
      </c>
      <c r="K209" s="264" t="s">
        <v>147</v>
      </c>
      <c r="L209" s="269"/>
      <c r="M209" s="270" t="s">
        <v>21</v>
      </c>
      <c r="N209" s="271" t="s">
        <v>42</v>
      </c>
      <c r="O209" s="48"/>
      <c r="P209" s="225">
        <f>O209*H209</f>
        <v>0</v>
      </c>
      <c r="Q209" s="225">
        <v>0.001</v>
      </c>
      <c r="R209" s="225">
        <f>Q209*H209</f>
        <v>2.3E-05</v>
      </c>
      <c r="S209" s="225">
        <v>0</v>
      </c>
      <c r="T209" s="226">
        <f>S209*H209</f>
        <v>0</v>
      </c>
      <c r="AR209" s="25" t="s">
        <v>179</v>
      </c>
      <c r="AT209" s="25" t="s">
        <v>257</v>
      </c>
      <c r="AU209" s="25" t="s">
        <v>149</v>
      </c>
      <c r="AY209" s="25" t="s">
        <v>139</v>
      </c>
      <c r="BE209" s="227">
        <f>IF(N209="základní",J209,0)</f>
        <v>0</v>
      </c>
      <c r="BF209" s="227">
        <f>IF(N209="snížená",J209,0)</f>
        <v>0</v>
      </c>
      <c r="BG209" s="227">
        <f>IF(N209="zákl. přenesená",J209,0)</f>
        <v>0</v>
      </c>
      <c r="BH209" s="227">
        <f>IF(N209="sníž. přenesená",J209,0)</f>
        <v>0</v>
      </c>
      <c r="BI209" s="227">
        <f>IF(N209="nulová",J209,0)</f>
        <v>0</v>
      </c>
      <c r="BJ209" s="25" t="s">
        <v>76</v>
      </c>
      <c r="BK209" s="227">
        <f>ROUND(I209*H209,2)</f>
        <v>0</v>
      </c>
      <c r="BL209" s="25" t="s">
        <v>148</v>
      </c>
      <c r="BM209" s="25" t="s">
        <v>291</v>
      </c>
    </row>
    <row r="210" s="11" customFormat="1">
      <c r="B210" s="228"/>
      <c r="C210" s="229"/>
      <c r="D210" s="230" t="s">
        <v>151</v>
      </c>
      <c r="E210" s="229"/>
      <c r="F210" s="232" t="s">
        <v>292</v>
      </c>
      <c r="G210" s="229"/>
      <c r="H210" s="233">
        <v>0.023</v>
      </c>
      <c r="I210" s="234"/>
      <c r="J210" s="229"/>
      <c r="K210" s="229"/>
      <c r="L210" s="235"/>
      <c r="M210" s="236"/>
      <c r="N210" s="237"/>
      <c r="O210" s="237"/>
      <c r="P210" s="237"/>
      <c r="Q210" s="237"/>
      <c r="R210" s="237"/>
      <c r="S210" s="237"/>
      <c r="T210" s="238"/>
      <c r="AT210" s="239" t="s">
        <v>151</v>
      </c>
      <c r="AU210" s="239" t="s">
        <v>149</v>
      </c>
      <c r="AV210" s="11" t="s">
        <v>87</v>
      </c>
      <c r="AW210" s="11" t="s">
        <v>6</v>
      </c>
      <c r="AX210" s="11" t="s">
        <v>76</v>
      </c>
      <c r="AY210" s="239" t="s">
        <v>139</v>
      </c>
    </row>
    <row r="211" s="10" customFormat="1" ht="29.88" customHeight="1">
      <c r="B211" s="200"/>
      <c r="C211" s="201"/>
      <c r="D211" s="202" t="s">
        <v>70</v>
      </c>
      <c r="E211" s="214" t="s">
        <v>148</v>
      </c>
      <c r="F211" s="214" t="s">
        <v>293</v>
      </c>
      <c r="G211" s="201"/>
      <c r="H211" s="201"/>
      <c r="I211" s="204"/>
      <c r="J211" s="215">
        <f>BK211</f>
        <v>0</v>
      </c>
      <c r="K211" s="201"/>
      <c r="L211" s="206"/>
      <c r="M211" s="207"/>
      <c r="N211" s="208"/>
      <c r="O211" s="208"/>
      <c r="P211" s="209">
        <f>P212</f>
        <v>0</v>
      </c>
      <c r="Q211" s="208"/>
      <c r="R211" s="209">
        <f>R212</f>
        <v>39.203501760000002</v>
      </c>
      <c r="S211" s="208"/>
      <c r="T211" s="210">
        <f>T212</f>
        <v>0</v>
      </c>
      <c r="AR211" s="211" t="s">
        <v>76</v>
      </c>
      <c r="AT211" s="212" t="s">
        <v>70</v>
      </c>
      <c r="AU211" s="212" t="s">
        <v>76</v>
      </c>
      <c r="AY211" s="211" t="s">
        <v>139</v>
      </c>
      <c r="BK211" s="213">
        <f>BK212</f>
        <v>0</v>
      </c>
    </row>
    <row r="212" s="10" customFormat="1" ht="14.88" customHeight="1">
      <c r="B212" s="200"/>
      <c r="C212" s="201"/>
      <c r="D212" s="202" t="s">
        <v>70</v>
      </c>
      <c r="E212" s="214" t="s">
        <v>294</v>
      </c>
      <c r="F212" s="214" t="s">
        <v>295</v>
      </c>
      <c r="G212" s="201"/>
      <c r="H212" s="201"/>
      <c r="I212" s="204"/>
      <c r="J212" s="215">
        <f>BK212</f>
        <v>0</v>
      </c>
      <c r="K212" s="201"/>
      <c r="L212" s="206"/>
      <c r="M212" s="207"/>
      <c r="N212" s="208"/>
      <c r="O212" s="208"/>
      <c r="P212" s="209">
        <f>P213+SUM(P214:P222)</f>
        <v>0</v>
      </c>
      <c r="Q212" s="208"/>
      <c r="R212" s="209">
        <f>R213+SUM(R214:R222)</f>
        <v>39.203501760000002</v>
      </c>
      <c r="S212" s="208"/>
      <c r="T212" s="210">
        <f>T213+SUM(T214:T222)</f>
        <v>0</v>
      </c>
      <c r="AR212" s="211" t="s">
        <v>76</v>
      </c>
      <c r="AT212" s="212" t="s">
        <v>70</v>
      </c>
      <c r="AU212" s="212" t="s">
        <v>87</v>
      </c>
      <c r="AY212" s="211" t="s">
        <v>139</v>
      </c>
      <c r="BK212" s="213">
        <f>BK213+SUM(BK214:BK222)</f>
        <v>0</v>
      </c>
    </row>
    <row r="213" s="1" customFormat="1" ht="16.5" customHeight="1">
      <c r="B213" s="47"/>
      <c r="C213" s="216" t="s">
        <v>296</v>
      </c>
      <c r="D213" s="216" t="s">
        <v>143</v>
      </c>
      <c r="E213" s="217" t="s">
        <v>297</v>
      </c>
      <c r="F213" s="218" t="s">
        <v>298</v>
      </c>
      <c r="G213" s="219" t="s">
        <v>146</v>
      </c>
      <c r="H213" s="220">
        <v>9</v>
      </c>
      <c r="I213" s="221"/>
      <c r="J213" s="222">
        <f>ROUND(I213*H213,2)</f>
        <v>0</v>
      </c>
      <c r="K213" s="218" t="s">
        <v>147</v>
      </c>
      <c r="L213" s="73"/>
      <c r="M213" s="223" t="s">
        <v>21</v>
      </c>
      <c r="N213" s="224" t="s">
        <v>42</v>
      </c>
      <c r="O213" s="48"/>
      <c r="P213" s="225">
        <f>O213*H213</f>
        <v>0</v>
      </c>
      <c r="Q213" s="225">
        <v>0</v>
      </c>
      <c r="R213" s="225">
        <f>Q213*H213</f>
        <v>0</v>
      </c>
      <c r="S213" s="225">
        <v>0</v>
      </c>
      <c r="T213" s="226">
        <f>S213*H213</f>
        <v>0</v>
      </c>
      <c r="AR213" s="25" t="s">
        <v>148</v>
      </c>
      <c r="AT213" s="25" t="s">
        <v>143</v>
      </c>
      <c r="AU213" s="25" t="s">
        <v>149</v>
      </c>
      <c r="AY213" s="25" t="s">
        <v>139</v>
      </c>
      <c r="BE213" s="227">
        <f>IF(N213="základní",J213,0)</f>
        <v>0</v>
      </c>
      <c r="BF213" s="227">
        <f>IF(N213="snížená",J213,0)</f>
        <v>0</v>
      </c>
      <c r="BG213" s="227">
        <f>IF(N213="zákl. přenesená",J213,0)</f>
        <v>0</v>
      </c>
      <c r="BH213" s="227">
        <f>IF(N213="sníž. přenesená",J213,0)</f>
        <v>0</v>
      </c>
      <c r="BI213" s="227">
        <f>IF(N213="nulová",J213,0)</f>
        <v>0</v>
      </c>
      <c r="BJ213" s="25" t="s">
        <v>76</v>
      </c>
      <c r="BK213" s="227">
        <f>ROUND(I213*H213,2)</f>
        <v>0</v>
      </c>
      <c r="BL213" s="25" t="s">
        <v>148</v>
      </c>
      <c r="BM213" s="25" t="s">
        <v>299</v>
      </c>
    </row>
    <row r="214" s="11" customFormat="1">
      <c r="B214" s="228"/>
      <c r="C214" s="229"/>
      <c r="D214" s="230" t="s">
        <v>151</v>
      </c>
      <c r="E214" s="231" t="s">
        <v>21</v>
      </c>
      <c r="F214" s="232" t="s">
        <v>186</v>
      </c>
      <c r="G214" s="229"/>
      <c r="H214" s="233">
        <v>9</v>
      </c>
      <c r="I214" s="234"/>
      <c r="J214" s="229"/>
      <c r="K214" s="229"/>
      <c r="L214" s="235"/>
      <c r="M214" s="236"/>
      <c r="N214" s="237"/>
      <c r="O214" s="237"/>
      <c r="P214" s="237"/>
      <c r="Q214" s="237"/>
      <c r="R214" s="237"/>
      <c r="S214" s="237"/>
      <c r="T214" s="238"/>
      <c r="AT214" s="239" t="s">
        <v>151</v>
      </c>
      <c r="AU214" s="239" t="s">
        <v>149</v>
      </c>
      <c r="AV214" s="11" t="s">
        <v>87</v>
      </c>
      <c r="AW214" s="11" t="s">
        <v>35</v>
      </c>
      <c r="AX214" s="11" t="s">
        <v>76</v>
      </c>
      <c r="AY214" s="239" t="s">
        <v>139</v>
      </c>
    </row>
    <row r="215" s="14" customFormat="1">
      <c r="B215" s="272"/>
      <c r="C215" s="273"/>
      <c r="D215" s="230" t="s">
        <v>151</v>
      </c>
      <c r="E215" s="274" t="s">
        <v>21</v>
      </c>
      <c r="F215" s="275" t="s">
        <v>300</v>
      </c>
      <c r="G215" s="273"/>
      <c r="H215" s="274" t="s">
        <v>21</v>
      </c>
      <c r="I215" s="276"/>
      <c r="J215" s="273"/>
      <c r="K215" s="273"/>
      <c r="L215" s="277"/>
      <c r="M215" s="278"/>
      <c r="N215" s="279"/>
      <c r="O215" s="279"/>
      <c r="P215" s="279"/>
      <c r="Q215" s="279"/>
      <c r="R215" s="279"/>
      <c r="S215" s="279"/>
      <c r="T215" s="280"/>
      <c r="AT215" s="281" t="s">
        <v>151</v>
      </c>
      <c r="AU215" s="281" t="s">
        <v>149</v>
      </c>
      <c r="AV215" s="14" t="s">
        <v>76</v>
      </c>
      <c r="AW215" s="14" t="s">
        <v>35</v>
      </c>
      <c r="AX215" s="14" t="s">
        <v>71</v>
      </c>
      <c r="AY215" s="281" t="s">
        <v>139</v>
      </c>
    </row>
    <row r="216" s="1" customFormat="1" ht="16.5" customHeight="1">
      <c r="B216" s="47"/>
      <c r="C216" s="262" t="s">
        <v>301</v>
      </c>
      <c r="D216" s="262" t="s">
        <v>257</v>
      </c>
      <c r="E216" s="263" t="s">
        <v>302</v>
      </c>
      <c r="F216" s="264" t="s">
        <v>303</v>
      </c>
      <c r="G216" s="265" t="s">
        <v>260</v>
      </c>
      <c r="H216" s="266">
        <v>17.100000000000001</v>
      </c>
      <c r="I216" s="267"/>
      <c r="J216" s="268">
        <f>ROUND(I216*H216,2)</f>
        <v>0</v>
      </c>
      <c r="K216" s="264" t="s">
        <v>147</v>
      </c>
      <c r="L216" s="269"/>
      <c r="M216" s="270" t="s">
        <v>21</v>
      </c>
      <c r="N216" s="271" t="s">
        <v>42</v>
      </c>
      <c r="O216" s="48"/>
      <c r="P216" s="225">
        <f>O216*H216</f>
        <v>0</v>
      </c>
      <c r="Q216" s="225">
        <v>1</v>
      </c>
      <c r="R216" s="225">
        <f>Q216*H216</f>
        <v>17.100000000000001</v>
      </c>
      <c r="S216" s="225">
        <v>0</v>
      </c>
      <c r="T216" s="226">
        <f>S216*H216</f>
        <v>0</v>
      </c>
      <c r="AR216" s="25" t="s">
        <v>179</v>
      </c>
      <c r="AT216" s="25" t="s">
        <v>257</v>
      </c>
      <c r="AU216" s="25" t="s">
        <v>149</v>
      </c>
      <c r="AY216" s="25" t="s">
        <v>139</v>
      </c>
      <c r="BE216" s="227">
        <f>IF(N216="základní",J216,0)</f>
        <v>0</v>
      </c>
      <c r="BF216" s="227">
        <f>IF(N216="snížená",J216,0)</f>
        <v>0</v>
      </c>
      <c r="BG216" s="227">
        <f>IF(N216="zákl. přenesená",J216,0)</f>
        <v>0</v>
      </c>
      <c r="BH216" s="227">
        <f>IF(N216="sníž. přenesená",J216,0)</f>
        <v>0</v>
      </c>
      <c r="BI216" s="227">
        <f>IF(N216="nulová",J216,0)</f>
        <v>0</v>
      </c>
      <c r="BJ216" s="25" t="s">
        <v>76</v>
      </c>
      <c r="BK216" s="227">
        <f>ROUND(I216*H216,2)</f>
        <v>0</v>
      </c>
      <c r="BL216" s="25" t="s">
        <v>148</v>
      </c>
      <c r="BM216" s="25" t="s">
        <v>304</v>
      </c>
    </row>
    <row r="217" s="1" customFormat="1" ht="25.5" customHeight="1">
      <c r="B217" s="47"/>
      <c r="C217" s="216" t="s">
        <v>305</v>
      </c>
      <c r="D217" s="216" t="s">
        <v>143</v>
      </c>
      <c r="E217" s="217" t="s">
        <v>306</v>
      </c>
      <c r="F217" s="218" t="s">
        <v>307</v>
      </c>
      <c r="G217" s="219" t="s">
        <v>85</v>
      </c>
      <c r="H217" s="220">
        <v>2.7000000000000002</v>
      </c>
      <c r="I217" s="221"/>
      <c r="J217" s="222">
        <f>ROUND(I217*H217,2)</f>
        <v>0</v>
      </c>
      <c r="K217" s="218" t="s">
        <v>147</v>
      </c>
      <c r="L217" s="73"/>
      <c r="M217" s="223" t="s">
        <v>21</v>
      </c>
      <c r="N217" s="224" t="s">
        <v>42</v>
      </c>
      <c r="O217" s="48"/>
      <c r="P217" s="225">
        <f>O217*H217</f>
        <v>0</v>
      </c>
      <c r="Q217" s="225">
        <v>0</v>
      </c>
      <c r="R217" s="225">
        <f>Q217*H217</f>
        <v>0</v>
      </c>
      <c r="S217" s="225">
        <v>0</v>
      </c>
      <c r="T217" s="226">
        <f>S217*H217</f>
        <v>0</v>
      </c>
      <c r="AR217" s="25" t="s">
        <v>148</v>
      </c>
      <c r="AT217" s="25" t="s">
        <v>143</v>
      </c>
      <c r="AU217" s="25" t="s">
        <v>149</v>
      </c>
      <c r="AY217" s="25" t="s">
        <v>139</v>
      </c>
      <c r="BE217" s="227">
        <f>IF(N217="základní",J217,0)</f>
        <v>0</v>
      </c>
      <c r="BF217" s="227">
        <f>IF(N217="snížená",J217,0)</f>
        <v>0</v>
      </c>
      <c r="BG217" s="227">
        <f>IF(N217="zákl. přenesená",J217,0)</f>
        <v>0</v>
      </c>
      <c r="BH217" s="227">
        <f>IF(N217="sníž. přenesená",J217,0)</f>
        <v>0</v>
      </c>
      <c r="BI217" s="227">
        <f>IF(N217="nulová",J217,0)</f>
        <v>0</v>
      </c>
      <c r="BJ217" s="25" t="s">
        <v>76</v>
      </c>
      <c r="BK217" s="227">
        <f>ROUND(I217*H217,2)</f>
        <v>0</v>
      </c>
      <c r="BL217" s="25" t="s">
        <v>148</v>
      </c>
      <c r="BM217" s="25" t="s">
        <v>308</v>
      </c>
    </row>
    <row r="218" s="11" customFormat="1">
      <c r="B218" s="228"/>
      <c r="C218" s="229"/>
      <c r="D218" s="230" t="s">
        <v>151</v>
      </c>
      <c r="E218" s="231" t="s">
        <v>21</v>
      </c>
      <c r="F218" s="232" t="s">
        <v>309</v>
      </c>
      <c r="G218" s="229"/>
      <c r="H218" s="233">
        <v>2.7000000000000002</v>
      </c>
      <c r="I218" s="234"/>
      <c r="J218" s="229"/>
      <c r="K218" s="229"/>
      <c r="L218" s="235"/>
      <c r="M218" s="236"/>
      <c r="N218" s="237"/>
      <c r="O218" s="237"/>
      <c r="P218" s="237"/>
      <c r="Q218" s="237"/>
      <c r="R218" s="237"/>
      <c r="S218" s="237"/>
      <c r="T218" s="238"/>
      <c r="AT218" s="239" t="s">
        <v>151</v>
      </c>
      <c r="AU218" s="239" t="s">
        <v>149</v>
      </c>
      <c r="AV218" s="11" t="s">
        <v>87</v>
      </c>
      <c r="AW218" s="11" t="s">
        <v>35</v>
      </c>
      <c r="AX218" s="11" t="s">
        <v>76</v>
      </c>
      <c r="AY218" s="239" t="s">
        <v>139</v>
      </c>
    </row>
    <row r="219" s="14" customFormat="1">
      <c r="B219" s="272"/>
      <c r="C219" s="273"/>
      <c r="D219" s="230" t="s">
        <v>151</v>
      </c>
      <c r="E219" s="274" t="s">
        <v>21</v>
      </c>
      <c r="F219" s="275" t="s">
        <v>310</v>
      </c>
      <c r="G219" s="273"/>
      <c r="H219" s="274" t="s">
        <v>21</v>
      </c>
      <c r="I219" s="276"/>
      <c r="J219" s="273"/>
      <c r="K219" s="273"/>
      <c r="L219" s="277"/>
      <c r="M219" s="278"/>
      <c r="N219" s="279"/>
      <c r="O219" s="279"/>
      <c r="P219" s="279"/>
      <c r="Q219" s="279"/>
      <c r="R219" s="279"/>
      <c r="S219" s="279"/>
      <c r="T219" s="280"/>
      <c r="AT219" s="281" t="s">
        <v>151</v>
      </c>
      <c r="AU219" s="281" t="s">
        <v>149</v>
      </c>
      <c r="AV219" s="14" t="s">
        <v>76</v>
      </c>
      <c r="AW219" s="14" t="s">
        <v>35</v>
      </c>
      <c r="AX219" s="14" t="s">
        <v>71</v>
      </c>
      <c r="AY219" s="281" t="s">
        <v>139</v>
      </c>
    </row>
    <row r="220" s="1" customFormat="1" ht="25.5" customHeight="1">
      <c r="B220" s="47"/>
      <c r="C220" s="216" t="s">
        <v>311</v>
      </c>
      <c r="D220" s="216" t="s">
        <v>143</v>
      </c>
      <c r="E220" s="217" t="s">
        <v>312</v>
      </c>
      <c r="F220" s="218" t="s">
        <v>313</v>
      </c>
      <c r="G220" s="219" t="s">
        <v>85</v>
      </c>
      <c r="H220" s="220">
        <v>12.93</v>
      </c>
      <c r="I220" s="221"/>
      <c r="J220" s="222">
        <f>ROUND(I220*H220,2)</f>
        <v>0</v>
      </c>
      <c r="K220" s="218" t="s">
        <v>147</v>
      </c>
      <c r="L220" s="73"/>
      <c r="M220" s="223" t="s">
        <v>21</v>
      </c>
      <c r="N220" s="224" t="s">
        <v>42</v>
      </c>
      <c r="O220" s="48"/>
      <c r="P220" s="225">
        <f>O220*H220</f>
        <v>0</v>
      </c>
      <c r="Q220" s="225">
        <v>0</v>
      </c>
      <c r="R220" s="225">
        <f>Q220*H220</f>
        <v>0</v>
      </c>
      <c r="S220" s="225">
        <v>0</v>
      </c>
      <c r="T220" s="226">
        <f>S220*H220</f>
        <v>0</v>
      </c>
      <c r="AR220" s="25" t="s">
        <v>148</v>
      </c>
      <c r="AT220" s="25" t="s">
        <v>143</v>
      </c>
      <c r="AU220" s="25" t="s">
        <v>149</v>
      </c>
      <c r="AY220" s="25" t="s">
        <v>139</v>
      </c>
      <c r="BE220" s="227">
        <f>IF(N220="základní",J220,0)</f>
        <v>0</v>
      </c>
      <c r="BF220" s="227">
        <f>IF(N220="snížená",J220,0)</f>
        <v>0</v>
      </c>
      <c r="BG220" s="227">
        <f>IF(N220="zákl. přenesená",J220,0)</f>
        <v>0</v>
      </c>
      <c r="BH220" s="227">
        <f>IF(N220="sníž. přenesená",J220,0)</f>
        <v>0</v>
      </c>
      <c r="BI220" s="227">
        <f>IF(N220="nulová",J220,0)</f>
        <v>0</v>
      </c>
      <c r="BJ220" s="25" t="s">
        <v>76</v>
      </c>
      <c r="BK220" s="227">
        <f>ROUND(I220*H220,2)</f>
        <v>0</v>
      </c>
      <c r="BL220" s="25" t="s">
        <v>148</v>
      </c>
      <c r="BM220" s="25" t="s">
        <v>314</v>
      </c>
    </row>
    <row r="221" s="11" customFormat="1">
      <c r="B221" s="228"/>
      <c r="C221" s="229"/>
      <c r="D221" s="230" t="s">
        <v>151</v>
      </c>
      <c r="E221" s="231" t="s">
        <v>21</v>
      </c>
      <c r="F221" s="232" t="s">
        <v>235</v>
      </c>
      <c r="G221" s="229"/>
      <c r="H221" s="233">
        <v>12.93</v>
      </c>
      <c r="I221" s="234"/>
      <c r="J221" s="229"/>
      <c r="K221" s="229"/>
      <c r="L221" s="235"/>
      <c r="M221" s="236"/>
      <c r="N221" s="237"/>
      <c r="O221" s="237"/>
      <c r="P221" s="237"/>
      <c r="Q221" s="237"/>
      <c r="R221" s="237"/>
      <c r="S221" s="237"/>
      <c r="T221" s="238"/>
      <c r="AT221" s="239" t="s">
        <v>151</v>
      </c>
      <c r="AU221" s="239" t="s">
        <v>149</v>
      </c>
      <c r="AV221" s="11" t="s">
        <v>87</v>
      </c>
      <c r="AW221" s="11" t="s">
        <v>35</v>
      </c>
      <c r="AX221" s="11" t="s">
        <v>76</v>
      </c>
      <c r="AY221" s="239" t="s">
        <v>139</v>
      </c>
    </row>
    <row r="222" s="15" customFormat="1" ht="21.6" customHeight="1">
      <c r="B222" s="282"/>
      <c r="C222" s="283"/>
      <c r="D222" s="284" t="s">
        <v>70</v>
      </c>
      <c r="E222" s="284" t="s">
        <v>315</v>
      </c>
      <c r="F222" s="284" t="s">
        <v>316</v>
      </c>
      <c r="G222" s="283"/>
      <c r="H222" s="283"/>
      <c r="I222" s="285"/>
      <c r="J222" s="286">
        <f>BK222</f>
        <v>0</v>
      </c>
      <c r="K222" s="283"/>
      <c r="L222" s="287"/>
      <c r="M222" s="288"/>
      <c r="N222" s="289"/>
      <c r="O222" s="289"/>
      <c r="P222" s="290">
        <f>SUM(P223:P227)</f>
        <v>0</v>
      </c>
      <c r="Q222" s="289"/>
      <c r="R222" s="290">
        <f>SUM(R223:R227)</f>
        <v>22.10350176</v>
      </c>
      <c r="S222" s="289"/>
      <c r="T222" s="291">
        <f>SUM(T223:T227)</f>
        <v>0</v>
      </c>
      <c r="AR222" s="292" t="s">
        <v>76</v>
      </c>
      <c r="AT222" s="293" t="s">
        <v>70</v>
      </c>
      <c r="AU222" s="293" t="s">
        <v>149</v>
      </c>
      <c r="AY222" s="292" t="s">
        <v>139</v>
      </c>
      <c r="BK222" s="294">
        <f>SUM(BK223:BK227)</f>
        <v>0</v>
      </c>
    </row>
    <row r="223" s="1" customFormat="1" ht="25.5" customHeight="1">
      <c r="B223" s="47"/>
      <c r="C223" s="216" t="s">
        <v>317</v>
      </c>
      <c r="D223" s="216" t="s">
        <v>143</v>
      </c>
      <c r="E223" s="217" t="s">
        <v>318</v>
      </c>
      <c r="F223" s="218" t="s">
        <v>319</v>
      </c>
      <c r="G223" s="219" t="s">
        <v>85</v>
      </c>
      <c r="H223" s="220">
        <v>3.024</v>
      </c>
      <c r="I223" s="221"/>
      <c r="J223" s="222">
        <f>ROUND(I223*H223,2)</f>
        <v>0</v>
      </c>
      <c r="K223" s="218" t="s">
        <v>147</v>
      </c>
      <c r="L223" s="73"/>
      <c r="M223" s="223" t="s">
        <v>21</v>
      </c>
      <c r="N223" s="224" t="s">
        <v>42</v>
      </c>
      <c r="O223" s="48"/>
      <c r="P223" s="225">
        <f>O223*H223</f>
        <v>0</v>
      </c>
      <c r="Q223" s="225">
        <v>2.79989</v>
      </c>
      <c r="R223" s="225">
        <f>Q223*H223</f>
        <v>8.4668673600000002</v>
      </c>
      <c r="S223" s="225">
        <v>0</v>
      </c>
      <c r="T223" s="226">
        <f>S223*H223</f>
        <v>0</v>
      </c>
      <c r="AR223" s="25" t="s">
        <v>148</v>
      </c>
      <c r="AT223" s="25" t="s">
        <v>143</v>
      </c>
      <c r="AU223" s="25" t="s">
        <v>148</v>
      </c>
      <c r="AY223" s="25" t="s">
        <v>139</v>
      </c>
      <c r="BE223" s="227">
        <f>IF(N223="základní",J223,0)</f>
        <v>0</v>
      </c>
      <c r="BF223" s="227">
        <f>IF(N223="snížená",J223,0)</f>
        <v>0</v>
      </c>
      <c r="BG223" s="227">
        <f>IF(N223="zákl. přenesená",J223,0)</f>
        <v>0</v>
      </c>
      <c r="BH223" s="227">
        <f>IF(N223="sníž. přenesená",J223,0)</f>
        <v>0</v>
      </c>
      <c r="BI223" s="227">
        <f>IF(N223="nulová",J223,0)</f>
        <v>0</v>
      </c>
      <c r="BJ223" s="25" t="s">
        <v>76</v>
      </c>
      <c r="BK223" s="227">
        <f>ROUND(I223*H223,2)</f>
        <v>0</v>
      </c>
      <c r="BL223" s="25" t="s">
        <v>148</v>
      </c>
      <c r="BM223" s="25" t="s">
        <v>320</v>
      </c>
    </row>
    <row r="224" s="1" customFormat="1" ht="25.5" customHeight="1">
      <c r="B224" s="47"/>
      <c r="C224" s="216" t="s">
        <v>321</v>
      </c>
      <c r="D224" s="216" t="s">
        <v>143</v>
      </c>
      <c r="E224" s="217" t="s">
        <v>322</v>
      </c>
      <c r="F224" s="218" t="s">
        <v>323</v>
      </c>
      <c r="G224" s="219" t="s">
        <v>85</v>
      </c>
      <c r="H224" s="220">
        <v>3.2330000000000001</v>
      </c>
      <c r="I224" s="221"/>
      <c r="J224" s="222">
        <f>ROUND(I224*H224,2)</f>
        <v>0</v>
      </c>
      <c r="K224" s="218" t="s">
        <v>147</v>
      </c>
      <c r="L224" s="73"/>
      <c r="M224" s="223" t="s">
        <v>21</v>
      </c>
      <c r="N224" s="224" t="s">
        <v>42</v>
      </c>
      <c r="O224" s="48"/>
      <c r="P224" s="225">
        <f>O224*H224</f>
        <v>0</v>
      </c>
      <c r="Q224" s="225">
        <v>2.1600000000000001</v>
      </c>
      <c r="R224" s="225">
        <f>Q224*H224</f>
        <v>6.9832800000000006</v>
      </c>
      <c r="S224" s="225">
        <v>0</v>
      </c>
      <c r="T224" s="226">
        <f>S224*H224</f>
        <v>0</v>
      </c>
      <c r="AR224" s="25" t="s">
        <v>148</v>
      </c>
      <c r="AT224" s="25" t="s">
        <v>143</v>
      </c>
      <c r="AU224" s="25" t="s">
        <v>148</v>
      </c>
      <c r="AY224" s="25" t="s">
        <v>139</v>
      </c>
      <c r="BE224" s="227">
        <f>IF(N224="základní",J224,0)</f>
        <v>0</v>
      </c>
      <c r="BF224" s="227">
        <f>IF(N224="snížená",J224,0)</f>
        <v>0</v>
      </c>
      <c r="BG224" s="227">
        <f>IF(N224="zákl. přenesená",J224,0)</f>
        <v>0</v>
      </c>
      <c r="BH224" s="227">
        <f>IF(N224="sníž. přenesená",J224,0)</f>
        <v>0</v>
      </c>
      <c r="BI224" s="227">
        <f>IF(N224="nulová",J224,0)</f>
        <v>0</v>
      </c>
      <c r="BJ224" s="25" t="s">
        <v>76</v>
      </c>
      <c r="BK224" s="227">
        <f>ROUND(I224*H224,2)</f>
        <v>0</v>
      </c>
      <c r="BL224" s="25" t="s">
        <v>148</v>
      </c>
      <c r="BM224" s="25" t="s">
        <v>324</v>
      </c>
    </row>
    <row r="225" s="1" customFormat="1" ht="38.25" customHeight="1">
      <c r="B225" s="47"/>
      <c r="C225" s="216" t="s">
        <v>325</v>
      </c>
      <c r="D225" s="216" t="s">
        <v>143</v>
      </c>
      <c r="E225" s="217" t="s">
        <v>326</v>
      </c>
      <c r="F225" s="218" t="s">
        <v>327</v>
      </c>
      <c r="G225" s="219" t="s">
        <v>85</v>
      </c>
      <c r="H225" s="220">
        <v>3.2730000000000001</v>
      </c>
      <c r="I225" s="221"/>
      <c r="J225" s="222">
        <f>ROUND(I225*H225,2)</f>
        <v>0</v>
      </c>
      <c r="K225" s="218" t="s">
        <v>147</v>
      </c>
      <c r="L225" s="73"/>
      <c r="M225" s="223" t="s">
        <v>21</v>
      </c>
      <c r="N225" s="224" t="s">
        <v>42</v>
      </c>
      <c r="O225" s="48"/>
      <c r="P225" s="225">
        <f>O225*H225</f>
        <v>0</v>
      </c>
      <c r="Q225" s="225">
        <v>2.0327999999999999</v>
      </c>
      <c r="R225" s="225">
        <f>Q225*H225</f>
        <v>6.6533544000000004</v>
      </c>
      <c r="S225" s="225">
        <v>0</v>
      </c>
      <c r="T225" s="226">
        <f>S225*H225</f>
        <v>0</v>
      </c>
      <c r="AR225" s="25" t="s">
        <v>148</v>
      </c>
      <c r="AT225" s="25" t="s">
        <v>143</v>
      </c>
      <c r="AU225" s="25" t="s">
        <v>148</v>
      </c>
      <c r="AY225" s="25" t="s">
        <v>139</v>
      </c>
      <c r="BE225" s="227">
        <f>IF(N225="základní",J225,0)</f>
        <v>0</v>
      </c>
      <c r="BF225" s="227">
        <f>IF(N225="snížená",J225,0)</f>
        <v>0</v>
      </c>
      <c r="BG225" s="227">
        <f>IF(N225="zákl. přenesená",J225,0)</f>
        <v>0</v>
      </c>
      <c r="BH225" s="227">
        <f>IF(N225="sníž. přenesená",J225,0)</f>
        <v>0</v>
      </c>
      <c r="BI225" s="227">
        <f>IF(N225="nulová",J225,0)</f>
        <v>0</v>
      </c>
      <c r="BJ225" s="25" t="s">
        <v>76</v>
      </c>
      <c r="BK225" s="227">
        <f>ROUND(I225*H225,2)</f>
        <v>0</v>
      </c>
      <c r="BL225" s="25" t="s">
        <v>148</v>
      </c>
      <c r="BM225" s="25" t="s">
        <v>328</v>
      </c>
    </row>
    <row r="226" s="11" customFormat="1">
      <c r="B226" s="228"/>
      <c r="C226" s="229"/>
      <c r="D226" s="230" t="s">
        <v>151</v>
      </c>
      <c r="E226" s="231" t="s">
        <v>21</v>
      </c>
      <c r="F226" s="232" t="s">
        <v>329</v>
      </c>
      <c r="G226" s="229"/>
      <c r="H226" s="233">
        <v>3.2730000000000001</v>
      </c>
      <c r="I226" s="234"/>
      <c r="J226" s="229"/>
      <c r="K226" s="229"/>
      <c r="L226" s="235"/>
      <c r="M226" s="236"/>
      <c r="N226" s="237"/>
      <c r="O226" s="237"/>
      <c r="P226" s="237"/>
      <c r="Q226" s="237"/>
      <c r="R226" s="237"/>
      <c r="S226" s="237"/>
      <c r="T226" s="238"/>
      <c r="AT226" s="239" t="s">
        <v>151</v>
      </c>
      <c r="AU226" s="239" t="s">
        <v>148</v>
      </c>
      <c r="AV226" s="11" t="s">
        <v>87</v>
      </c>
      <c r="AW226" s="11" t="s">
        <v>35</v>
      </c>
      <c r="AX226" s="11" t="s">
        <v>76</v>
      </c>
      <c r="AY226" s="239" t="s">
        <v>139</v>
      </c>
    </row>
    <row r="227" s="14" customFormat="1">
      <c r="B227" s="272"/>
      <c r="C227" s="273"/>
      <c r="D227" s="230" t="s">
        <v>151</v>
      </c>
      <c r="E227" s="274" t="s">
        <v>21</v>
      </c>
      <c r="F227" s="275" t="s">
        <v>330</v>
      </c>
      <c r="G227" s="273"/>
      <c r="H227" s="274" t="s">
        <v>21</v>
      </c>
      <c r="I227" s="276"/>
      <c r="J227" s="273"/>
      <c r="K227" s="273"/>
      <c r="L227" s="277"/>
      <c r="M227" s="278"/>
      <c r="N227" s="279"/>
      <c r="O227" s="279"/>
      <c r="P227" s="279"/>
      <c r="Q227" s="279"/>
      <c r="R227" s="279"/>
      <c r="S227" s="279"/>
      <c r="T227" s="280"/>
      <c r="AT227" s="281" t="s">
        <v>151</v>
      </c>
      <c r="AU227" s="281" t="s">
        <v>148</v>
      </c>
      <c r="AV227" s="14" t="s">
        <v>76</v>
      </c>
      <c r="AW227" s="14" t="s">
        <v>35</v>
      </c>
      <c r="AX227" s="14" t="s">
        <v>71</v>
      </c>
      <c r="AY227" s="281" t="s">
        <v>139</v>
      </c>
    </row>
    <row r="228" s="10" customFormat="1" ht="29.88" customHeight="1">
      <c r="B228" s="200"/>
      <c r="C228" s="201"/>
      <c r="D228" s="202" t="s">
        <v>70</v>
      </c>
      <c r="E228" s="214" t="s">
        <v>165</v>
      </c>
      <c r="F228" s="214" t="s">
        <v>331</v>
      </c>
      <c r="G228" s="201"/>
      <c r="H228" s="201"/>
      <c r="I228" s="204"/>
      <c r="J228" s="215">
        <f>BK228</f>
        <v>0</v>
      </c>
      <c r="K228" s="201"/>
      <c r="L228" s="206"/>
      <c r="M228" s="207"/>
      <c r="N228" s="208"/>
      <c r="O228" s="208"/>
      <c r="P228" s="209">
        <f>P229</f>
        <v>0</v>
      </c>
      <c r="Q228" s="208"/>
      <c r="R228" s="209">
        <f>R229</f>
        <v>41.424234440000006</v>
      </c>
      <c r="S228" s="208"/>
      <c r="T228" s="210">
        <f>T229</f>
        <v>0</v>
      </c>
      <c r="AR228" s="211" t="s">
        <v>76</v>
      </c>
      <c r="AT228" s="212" t="s">
        <v>70</v>
      </c>
      <c r="AU228" s="212" t="s">
        <v>76</v>
      </c>
      <c r="AY228" s="211" t="s">
        <v>139</v>
      </c>
      <c r="BK228" s="213">
        <f>BK229</f>
        <v>0</v>
      </c>
    </row>
    <row r="229" s="10" customFormat="1" ht="14.88" customHeight="1">
      <c r="B229" s="200"/>
      <c r="C229" s="201"/>
      <c r="D229" s="202" t="s">
        <v>70</v>
      </c>
      <c r="E229" s="214" t="s">
        <v>332</v>
      </c>
      <c r="F229" s="214" t="s">
        <v>333</v>
      </c>
      <c r="G229" s="201"/>
      <c r="H229" s="201"/>
      <c r="I229" s="204"/>
      <c r="J229" s="215">
        <f>BK229</f>
        <v>0</v>
      </c>
      <c r="K229" s="201"/>
      <c r="L229" s="206"/>
      <c r="M229" s="207"/>
      <c r="N229" s="208"/>
      <c r="O229" s="208"/>
      <c r="P229" s="209">
        <f>P230+SUM(P231:P237)</f>
        <v>0</v>
      </c>
      <c r="Q229" s="208"/>
      <c r="R229" s="209">
        <f>R230+SUM(R231:R237)</f>
        <v>41.424234440000006</v>
      </c>
      <c r="S229" s="208"/>
      <c r="T229" s="210">
        <f>T230+SUM(T231:T237)</f>
        <v>0</v>
      </c>
      <c r="AR229" s="211" t="s">
        <v>76</v>
      </c>
      <c r="AT229" s="212" t="s">
        <v>70</v>
      </c>
      <c r="AU229" s="212" t="s">
        <v>87</v>
      </c>
      <c r="AY229" s="211" t="s">
        <v>139</v>
      </c>
      <c r="BK229" s="213">
        <f>BK230+SUM(BK231:BK237)</f>
        <v>0</v>
      </c>
    </row>
    <row r="230" s="1" customFormat="1" ht="25.5" customHeight="1">
      <c r="B230" s="47"/>
      <c r="C230" s="216" t="s">
        <v>334</v>
      </c>
      <c r="D230" s="216" t="s">
        <v>143</v>
      </c>
      <c r="E230" s="217" t="s">
        <v>335</v>
      </c>
      <c r="F230" s="218" t="s">
        <v>336</v>
      </c>
      <c r="G230" s="219" t="s">
        <v>146</v>
      </c>
      <c r="H230" s="220">
        <v>33.100000000000001</v>
      </c>
      <c r="I230" s="221"/>
      <c r="J230" s="222">
        <f>ROUND(I230*H230,2)</f>
        <v>0</v>
      </c>
      <c r="K230" s="218" t="s">
        <v>147</v>
      </c>
      <c r="L230" s="73"/>
      <c r="M230" s="223" t="s">
        <v>21</v>
      </c>
      <c r="N230" s="224" t="s">
        <v>42</v>
      </c>
      <c r="O230" s="48"/>
      <c r="P230" s="225">
        <f>O230*H230</f>
        <v>0</v>
      </c>
      <c r="Q230" s="225">
        <v>0.30360999999999999</v>
      </c>
      <c r="R230" s="225">
        <f>Q230*H230</f>
        <v>10.049491</v>
      </c>
      <c r="S230" s="225">
        <v>0</v>
      </c>
      <c r="T230" s="226">
        <f>S230*H230</f>
        <v>0</v>
      </c>
      <c r="AR230" s="25" t="s">
        <v>148</v>
      </c>
      <c r="AT230" s="25" t="s">
        <v>143</v>
      </c>
      <c r="AU230" s="25" t="s">
        <v>149</v>
      </c>
      <c r="AY230" s="25" t="s">
        <v>139</v>
      </c>
      <c r="BE230" s="227">
        <f>IF(N230="základní",J230,0)</f>
        <v>0</v>
      </c>
      <c r="BF230" s="227">
        <f>IF(N230="snížená",J230,0)</f>
        <v>0</v>
      </c>
      <c r="BG230" s="227">
        <f>IF(N230="zákl. přenesená",J230,0)</f>
        <v>0</v>
      </c>
      <c r="BH230" s="227">
        <f>IF(N230="sníž. přenesená",J230,0)</f>
        <v>0</v>
      </c>
      <c r="BI230" s="227">
        <f>IF(N230="nulová",J230,0)</f>
        <v>0</v>
      </c>
      <c r="BJ230" s="25" t="s">
        <v>76</v>
      </c>
      <c r="BK230" s="227">
        <f>ROUND(I230*H230,2)</f>
        <v>0</v>
      </c>
      <c r="BL230" s="25" t="s">
        <v>148</v>
      </c>
      <c r="BM230" s="25" t="s">
        <v>337</v>
      </c>
    </row>
    <row r="231" s="11" customFormat="1">
      <c r="B231" s="228"/>
      <c r="C231" s="229"/>
      <c r="D231" s="230" t="s">
        <v>151</v>
      </c>
      <c r="E231" s="231" t="s">
        <v>21</v>
      </c>
      <c r="F231" s="232" t="s">
        <v>152</v>
      </c>
      <c r="G231" s="229"/>
      <c r="H231" s="233">
        <v>25.600000000000001</v>
      </c>
      <c r="I231" s="234"/>
      <c r="J231" s="229"/>
      <c r="K231" s="229"/>
      <c r="L231" s="235"/>
      <c r="M231" s="236"/>
      <c r="N231" s="237"/>
      <c r="O231" s="237"/>
      <c r="P231" s="237"/>
      <c r="Q231" s="237"/>
      <c r="R231" s="237"/>
      <c r="S231" s="237"/>
      <c r="T231" s="238"/>
      <c r="AT231" s="239" t="s">
        <v>151</v>
      </c>
      <c r="AU231" s="239" t="s">
        <v>149</v>
      </c>
      <c r="AV231" s="11" t="s">
        <v>87</v>
      </c>
      <c r="AW231" s="11" t="s">
        <v>35</v>
      </c>
      <c r="AX231" s="11" t="s">
        <v>71</v>
      </c>
      <c r="AY231" s="239" t="s">
        <v>139</v>
      </c>
    </row>
    <row r="232" s="11" customFormat="1">
      <c r="B232" s="228"/>
      <c r="C232" s="229"/>
      <c r="D232" s="230" t="s">
        <v>151</v>
      </c>
      <c r="E232" s="231" t="s">
        <v>21</v>
      </c>
      <c r="F232" s="232" t="s">
        <v>153</v>
      </c>
      <c r="G232" s="229"/>
      <c r="H232" s="233">
        <v>7.5</v>
      </c>
      <c r="I232" s="234"/>
      <c r="J232" s="229"/>
      <c r="K232" s="229"/>
      <c r="L232" s="235"/>
      <c r="M232" s="236"/>
      <c r="N232" s="237"/>
      <c r="O232" s="237"/>
      <c r="P232" s="237"/>
      <c r="Q232" s="237"/>
      <c r="R232" s="237"/>
      <c r="S232" s="237"/>
      <c r="T232" s="238"/>
      <c r="AT232" s="239" t="s">
        <v>151</v>
      </c>
      <c r="AU232" s="239" t="s">
        <v>149</v>
      </c>
      <c r="AV232" s="11" t="s">
        <v>87</v>
      </c>
      <c r="AW232" s="11" t="s">
        <v>35</v>
      </c>
      <c r="AX232" s="11" t="s">
        <v>71</v>
      </c>
      <c r="AY232" s="239" t="s">
        <v>139</v>
      </c>
    </row>
    <row r="233" s="12" customFormat="1">
      <c r="B233" s="240"/>
      <c r="C233" s="241"/>
      <c r="D233" s="230" t="s">
        <v>151</v>
      </c>
      <c r="E233" s="242" t="s">
        <v>21</v>
      </c>
      <c r="F233" s="243" t="s">
        <v>154</v>
      </c>
      <c r="G233" s="241"/>
      <c r="H233" s="244">
        <v>33.100000000000001</v>
      </c>
      <c r="I233" s="245"/>
      <c r="J233" s="241"/>
      <c r="K233" s="241"/>
      <c r="L233" s="246"/>
      <c r="M233" s="247"/>
      <c r="N233" s="248"/>
      <c r="O233" s="248"/>
      <c r="P233" s="248"/>
      <c r="Q233" s="248"/>
      <c r="R233" s="248"/>
      <c r="S233" s="248"/>
      <c r="T233" s="249"/>
      <c r="AT233" s="250" t="s">
        <v>151</v>
      </c>
      <c r="AU233" s="250" t="s">
        <v>149</v>
      </c>
      <c r="AV233" s="12" t="s">
        <v>148</v>
      </c>
      <c r="AW233" s="12" t="s">
        <v>35</v>
      </c>
      <c r="AX233" s="12" t="s">
        <v>76</v>
      </c>
      <c r="AY233" s="250" t="s">
        <v>139</v>
      </c>
    </row>
    <row r="234" s="1" customFormat="1" ht="25.5" customHeight="1">
      <c r="B234" s="47"/>
      <c r="C234" s="216" t="s">
        <v>338</v>
      </c>
      <c r="D234" s="216" t="s">
        <v>143</v>
      </c>
      <c r="E234" s="217" t="s">
        <v>339</v>
      </c>
      <c r="F234" s="218" t="s">
        <v>340</v>
      </c>
      <c r="G234" s="219" t="s">
        <v>146</v>
      </c>
      <c r="H234" s="220">
        <v>33.100000000000001</v>
      </c>
      <c r="I234" s="221"/>
      <c r="J234" s="222">
        <f>ROUND(I234*H234,2)</f>
        <v>0</v>
      </c>
      <c r="K234" s="218" t="s">
        <v>147</v>
      </c>
      <c r="L234" s="73"/>
      <c r="M234" s="223" t="s">
        <v>21</v>
      </c>
      <c r="N234" s="224" t="s">
        <v>42</v>
      </c>
      <c r="O234" s="48"/>
      <c r="P234" s="225">
        <f>O234*H234</f>
        <v>0</v>
      </c>
      <c r="Q234" s="225">
        <v>0.29160000000000003</v>
      </c>
      <c r="R234" s="225">
        <f>Q234*H234</f>
        <v>9.6519600000000008</v>
      </c>
      <c r="S234" s="225">
        <v>0</v>
      </c>
      <c r="T234" s="226">
        <f>S234*H234</f>
        <v>0</v>
      </c>
      <c r="AR234" s="25" t="s">
        <v>148</v>
      </c>
      <c r="AT234" s="25" t="s">
        <v>143</v>
      </c>
      <c r="AU234" s="25" t="s">
        <v>149</v>
      </c>
      <c r="AY234" s="25" t="s">
        <v>139</v>
      </c>
      <c r="BE234" s="227">
        <f>IF(N234="základní",J234,0)</f>
        <v>0</v>
      </c>
      <c r="BF234" s="227">
        <f>IF(N234="snížená",J234,0)</f>
        <v>0</v>
      </c>
      <c r="BG234" s="227">
        <f>IF(N234="zákl. přenesená",J234,0)</f>
        <v>0</v>
      </c>
      <c r="BH234" s="227">
        <f>IF(N234="sníž. přenesená",J234,0)</f>
        <v>0</v>
      </c>
      <c r="BI234" s="227">
        <f>IF(N234="nulová",J234,0)</f>
        <v>0</v>
      </c>
      <c r="BJ234" s="25" t="s">
        <v>76</v>
      </c>
      <c r="BK234" s="227">
        <f>ROUND(I234*H234,2)</f>
        <v>0</v>
      </c>
      <c r="BL234" s="25" t="s">
        <v>148</v>
      </c>
      <c r="BM234" s="25" t="s">
        <v>341</v>
      </c>
    </row>
    <row r="235" s="1" customFormat="1" ht="25.5" customHeight="1">
      <c r="B235" s="47"/>
      <c r="C235" s="216" t="s">
        <v>342</v>
      </c>
      <c r="D235" s="216" t="s">
        <v>143</v>
      </c>
      <c r="E235" s="217" t="s">
        <v>339</v>
      </c>
      <c r="F235" s="218" t="s">
        <v>340</v>
      </c>
      <c r="G235" s="219" t="s">
        <v>146</v>
      </c>
      <c r="H235" s="220">
        <v>33.100000000000001</v>
      </c>
      <c r="I235" s="221"/>
      <c r="J235" s="222">
        <f>ROUND(I235*H235,2)</f>
        <v>0</v>
      </c>
      <c r="K235" s="218" t="s">
        <v>147</v>
      </c>
      <c r="L235" s="73"/>
      <c r="M235" s="223" t="s">
        <v>21</v>
      </c>
      <c r="N235" s="224" t="s">
        <v>42</v>
      </c>
      <c r="O235" s="48"/>
      <c r="P235" s="225">
        <f>O235*H235</f>
        <v>0</v>
      </c>
      <c r="Q235" s="225">
        <v>0.29160000000000003</v>
      </c>
      <c r="R235" s="225">
        <f>Q235*H235</f>
        <v>9.6519600000000008</v>
      </c>
      <c r="S235" s="225">
        <v>0</v>
      </c>
      <c r="T235" s="226">
        <f>S235*H235</f>
        <v>0</v>
      </c>
      <c r="AR235" s="25" t="s">
        <v>148</v>
      </c>
      <c r="AT235" s="25" t="s">
        <v>143</v>
      </c>
      <c r="AU235" s="25" t="s">
        <v>149</v>
      </c>
      <c r="AY235" s="25" t="s">
        <v>139</v>
      </c>
      <c r="BE235" s="227">
        <f>IF(N235="základní",J235,0)</f>
        <v>0</v>
      </c>
      <c r="BF235" s="227">
        <f>IF(N235="snížená",J235,0)</f>
        <v>0</v>
      </c>
      <c r="BG235" s="227">
        <f>IF(N235="zákl. přenesená",J235,0)</f>
        <v>0</v>
      </c>
      <c r="BH235" s="227">
        <f>IF(N235="sníž. přenesená",J235,0)</f>
        <v>0</v>
      </c>
      <c r="BI235" s="227">
        <f>IF(N235="nulová",J235,0)</f>
        <v>0</v>
      </c>
      <c r="BJ235" s="25" t="s">
        <v>76</v>
      </c>
      <c r="BK235" s="227">
        <f>ROUND(I235*H235,2)</f>
        <v>0</v>
      </c>
      <c r="BL235" s="25" t="s">
        <v>148</v>
      </c>
      <c r="BM235" s="25" t="s">
        <v>343</v>
      </c>
    </row>
    <row r="236" s="1" customFormat="1" ht="25.5" customHeight="1">
      <c r="B236" s="47"/>
      <c r="C236" s="216" t="s">
        <v>344</v>
      </c>
      <c r="D236" s="216" t="s">
        <v>143</v>
      </c>
      <c r="E236" s="217" t="s">
        <v>345</v>
      </c>
      <c r="F236" s="218" t="s">
        <v>346</v>
      </c>
      <c r="G236" s="219" t="s">
        <v>146</v>
      </c>
      <c r="H236" s="220">
        <v>2</v>
      </c>
      <c r="I236" s="221"/>
      <c r="J236" s="222">
        <f>ROUND(I236*H236,2)</f>
        <v>0</v>
      </c>
      <c r="K236" s="218" t="s">
        <v>147</v>
      </c>
      <c r="L236" s="73"/>
      <c r="M236" s="223" t="s">
        <v>21</v>
      </c>
      <c r="N236" s="224" t="s">
        <v>42</v>
      </c>
      <c r="O236" s="48"/>
      <c r="P236" s="225">
        <f>O236*H236</f>
        <v>0</v>
      </c>
      <c r="Q236" s="225">
        <v>0.38624999999999998</v>
      </c>
      <c r="R236" s="225">
        <f>Q236*H236</f>
        <v>0.77249999999999996</v>
      </c>
      <c r="S236" s="225">
        <v>0</v>
      </c>
      <c r="T236" s="226">
        <f>S236*H236</f>
        <v>0</v>
      </c>
      <c r="AR236" s="25" t="s">
        <v>148</v>
      </c>
      <c r="AT236" s="25" t="s">
        <v>143</v>
      </c>
      <c r="AU236" s="25" t="s">
        <v>149</v>
      </c>
      <c r="AY236" s="25" t="s">
        <v>139</v>
      </c>
      <c r="BE236" s="227">
        <f>IF(N236="základní",J236,0)</f>
        <v>0</v>
      </c>
      <c r="BF236" s="227">
        <f>IF(N236="snížená",J236,0)</f>
        <v>0</v>
      </c>
      <c r="BG236" s="227">
        <f>IF(N236="zákl. přenesená",J236,0)</f>
        <v>0</v>
      </c>
      <c r="BH236" s="227">
        <f>IF(N236="sníž. přenesená",J236,0)</f>
        <v>0</v>
      </c>
      <c r="BI236" s="227">
        <f>IF(N236="nulová",J236,0)</f>
        <v>0</v>
      </c>
      <c r="BJ236" s="25" t="s">
        <v>76</v>
      </c>
      <c r="BK236" s="227">
        <f>ROUND(I236*H236,2)</f>
        <v>0</v>
      </c>
      <c r="BL236" s="25" t="s">
        <v>148</v>
      </c>
      <c r="BM236" s="25" t="s">
        <v>347</v>
      </c>
    </row>
    <row r="237" s="15" customFormat="1" ht="21.6" customHeight="1">
      <c r="B237" s="282"/>
      <c r="C237" s="283"/>
      <c r="D237" s="284" t="s">
        <v>70</v>
      </c>
      <c r="E237" s="284" t="s">
        <v>348</v>
      </c>
      <c r="F237" s="284" t="s">
        <v>349</v>
      </c>
      <c r="G237" s="283"/>
      <c r="H237" s="283"/>
      <c r="I237" s="285"/>
      <c r="J237" s="286">
        <f>BK237</f>
        <v>0</v>
      </c>
      <c r="K237" s="283"/>
      <c r="L237" s="287"/>
      <c r="M237" s="288"/>
      <c r="N237" s="289"/>
      <c r="O237" s="289"/>
      <c r="P237" s="290">
        <f>SUM(P238:P242)</f>
        <v>0</v>
      </c>
      <c r="Q237" s="289"/>
      <c r="R237" s="290">
        <f>SUM(R238:R242)</f>
        <v>11.298323440000001</v>
      </c>
      <c r="S237" s="289"/>
      <c r="T237" s="291">
        <f>SUM(T238:T242)</f>
        <v>0</v>
      </c>
      <c r="AR237" s="292" t="s">
        <v>76</v>
      </c>
      <c r="AT237" s="293" t="s">
        <v>70</v>
      </c>
      <c r="AU237" s="293" t="s">
        <v>149</v>
      </c>
      <c r="AY237" s="292" t="s">
        <v>139</v>
      </c>
      <c r="BK237" s="294">
        <f>SUM(BK238:BK242)</f>
        <v>0</v>
      </c>
    </row>
    <row r="238" s="1" customFormat="1" ht="25.5" customHeight="1">
      <c r="B238" s="47"/>
      <c r="C238" s="216" t="s">
        <v>350</v>
      </c>
      <c r="D238" s="216" t="s">
        <v>143</v>
      </c>
      <c r="E238" s="217" t="s">
        <v>351</v>
      </c>
      <c r="F238" s="218" t="s">
        <v>352</v>
      </c>
      <c r="G238" s="219" t="s">
        <v>146</v>
      </c>
      <c r="H238" s="220">
        <v>36.308</v>
      </c>
      <c r="I238" s="221"/>
      <c r="J238" s="222">
        <f>ROUND(I238*H238,2)</f>
        <v>0</v>
      </c>
      <c r="K238" s="218" t="s">
        <v>147</v>
      </c>
      <c r="L238" s="73"/>
      <c r="M238" s="223" t="s">
        <v>21</v>
      </c>
      <c r="N238" s="224" t="s">
        <v>42</v>
      </c>
      <c r="O238" s="48"/>
      <c r="P238" s="225">
        <f>O238*H238</f>
        <v>0</v>
      </c>
      <c r="Q238" s="225">
        <v>0.12966</v>
      </c>
      <c r="R238" s="225">
        <f>Q238*H238</f>
        <v>4.7076952800000003</v>
      </c>
      <c r="S238" s="225">
        <v>0</v>
      </c>
      <c r="T238" s="226">
        <f>S238*H238</f>
        <v>0</v>
      </c>
      <c r="AR238" s="25" t="s">
        <v>148</v>
      </c>
      <c r="AT238" s="25" t="s">
        <v>143</v>
      </c>
      <c r="AU238" s="25" t="s">
        <v>148</v>
      </c>
      <c r="AY238" s="25" t="s">
        <v>139</v>
      </c>
      <c r="BE238" s="227">
        <f>IF(N238="základní",J238,0)</f>
        <v>0</v>
      </c>
      <c r="BF238" s="227">
        <f>IF(N238="snížená",J238,0)</f>
        <v>0</v>
      </c>
      <c r="BG238" s="227">
        <f>IF(N238="zákl. přenesená",J238,0)</f>
        <v>0</v>
      </c>
      <c r="BH238" s="227">
        <f>IF(N238="sníž. přenesená",J238,0)</f>
        <v>0</v>
      </c>
      <c r="BI238" s="227">
        <f>IF(N238="nulová",J238,0)</f>
        <v>0</v>
      </c>
      <c r="BJ238" s="25" t="s">
        <v>76</v>
      </c>
      <c r="BK238" s="227">
        <f>ROUND(I238*H238,2)</f>
        <v>0</v>
      </c>
      <c r="BL238" s="25" t="s">
        <v>148</v>
      </c>
      <c r="BM238" s="25" t="s">
        <v>353</v>
      </c>
    </row>
    <row r="239" s="11" customFormat="1">
      <c r="B239" s="228"/>
      <c r="C239" s="229"/>
      <c r="D239" s="230" t="s">
        <v>151</v>
      </c>
      <c r="E239" s="231" t="s">
        <v>21</v>
      </c>
      <c r="F239" s="232" t="s">
        <v>164</v>
      </c>
      <c r="G239" s="229"/>
      <c r="H239" s="233">
        <v>30.719999999999999</v>
      </c>
      <c r="I239" s="234"/>
      <c r="J239" s="229"/>
      <c r="K239" s="229"/>
      <c r="L239" s="235"/>
      <c r="M239" s="236"/>
      <c r="N239" s="237"/>
      <c r="O239" s="237"/>
      <c r="P239" s="237"/>
      <c r="Q239" s="237"/>
      <c r="R239" s="237"/>
      <c r="S239" s="237"/>
      <c r="T239" s="238"/>
      <c r="AT239" s="239" t="s">
        <v>151</v>
      </c>
      <c r="AU239" s="239" t="s">
        <v>148</v>
      </c>
      <c r="AV239" s="11" t="s">
        <v>87</v>
      </c>
      <c r="AW239" s="11" t="s">
        <v>35</v>
      </c>
      <c r="AX239" s="11" t="s">
        <v>71</v>
      </c>
      <c r="AY239" s="239" t="s">
        <v>139</v>
      </c>
    </row>
    <row r="240" s="11" customFormat="1">
      <c r="B240" s="228"/>
      <c r="C240" s="229"/>
      <c r="D240" s="230" t="s">
        <v>151</v>
      </c>
      <c r="E240" s="231" t="s">
        <v>21</v>
      </c>
      <c r="F240" s="232" t="s">
        <v>354</v>
      </c>
      <c r="G240" s="229"/>
      <c r="H240" s="233">
        <v>5.5880000000000001</v>
      </c>
      <c r="I240" s="234"/>
      <c r="J240" s="229"/>
      <c r="K240" s="229"/>
      <c r="L240" s="235"/>
      <c r="M240" s="236"/>
      <c r="N240" s="237"/>
      <c r="O240" s="237"/>
      <c r="P240" s="237"/>
      <c r="Q240" s="237"/>
      <c r="R240" s="237"/>
      <c r="S240" s="237"/>
      <c r="T240" s="238"/>
      <c r="AT240" s="239" t="s">
        <v>151</v>
      </c>
      <c r="AU240" s="239" t="s">
        <v>148</v>
      </c>
      <c r="AV240" s="11" t="s">
        <v>87</v>
      </c>
      <c r="AW240" s="11" t="s">
        <v>35</v>
      </c>
      <c r="AX240" s="11" t="s">
        <v>71</v>
      </c>
      <c r="AY240" s="239" t="s">
        <v>139</v>
      </c>
    </row>
    <row r="241" s="12" customFormat="1">
      <c r="B241" s="240"/>
      <c r="C241" s="241"/>
      <c r="D241" s="230" t="s">
        <v>151</v>
      </c>
      <c r="E241" s="242" t="s">
        <v>21</v>
      </c>
      <c r="F241" s="243" t="s">
        <v>154</v>
      </c>
      <c r="G241" s="241"/>
      <c r="H241" s="244">
        <v>36.308</v>
      </c>
      <c r="I241" s="245"/>
      <c r="J241" s="241"/>
      <c r="K241" s="241"/>
      <c r="L241" s="246"/>
      <c r="M241" s="247"/>
      <c r="N241" s="248"/>
      <c r="O241" s="248"/>
      <c r="P241" s="248"/>
      <c r="Q241" s="248"/>
      <c r="R241" s="248"/>
      <c r="S241" s="248"/>
      <c r="T241" s="249"/>
      <c r="AT241" s="250" t="s">
        <v>151</v>
      </c>
      <c r="AU241" s="250" t="s">
        <v>148</v>
      </c>
      <c r="AV241" s="12" t="s">
        <v>148</v>
      </c>
      <c r="AW241" s="12" t="s">
        <v>35</v>
      </c>
      <c r="AX241" s="12" t="s">
        <v>76</v>
      </c>
      <c r="AY241" s="250" t="s">
        <v>139</v>
      </c>
    </row>
    <row r="242" s="1" customFormat="1" ht="38.25" customHeight="1">
      <c r="B242" s="47"/>
      <c r="C242" s="216" t="s">
        <v>355</v>
      </c>
      <c r="D242" s="216" t="s">
        <v>143</v>
      </c>
      <c r="E242" s="217" t="s">
        <v>356</v>
      </c>
      <c r="F242" s="218" t="s">
        <v>357</v>
      </c>
      <c r="G242" s="219" t="s">
        <v>146</v>
      </c>
      <c r="H242" s="220">
        <v>36.308</v>
      </c>
      <c r="I242" s="221"/>
      <c r="J242" s="222">
        <f>ROUND(I242*H242,2)</f>
        <v>0</v>
      </c>
      <c r="K242" s="218" t="s">
        <v>147</v>
      </c>
      <c r="L242" s="73"/>
      <c r="M242" s="223" t="s">
        <v>21</v>
      </c>
      <c r="N242" s="224" t="s">
        <v>42</v>
      </c>
      <c r="O242" s="48"/>
      <c r="P242" s="225">
        <f>O242*H242</f>
        <v>0</v>
      </c>
      <c r="Q242" s="225">
        <v>0.18151999999999999</v>
      </c>
      <c r="R242" s="225">
        <f>Q242*H242</f>
        <v>6.5906281599999996</v>
      </c>
      <c r="S242" s="225">
        <v>0</v>
      </c>
      <c r="T242" s="226">
        <f>S242*H242</f>
        <v>0</v>
      </c>
      <c r="AR242" s="25" t="s">
        <v>148</v>
      </c>
      <c r="AT242" s="25" t="s">
        <v>143</v>
      </c>
      <c r="AU242" s="25" t="s">
        <v>148</v>
      </c>
      <c r="AY242" s="25" t="s">
        <v>139</v>
      </c>
      <c r="BE242" s="227">
        <f>IF(N242="základní",J242,0)</f>
        <v>0</v>
      </c>
      <c r="BF242" s="227">
        <f>IF(N242="snížená",J242,0)</f>
        <v>0</v>
      </c>
      <c r="BG242" s="227">
        <f>IF(N242="zákl. přenesená",J242,0)</f>
        <v>0</v>
      </c>
      <c r="BH242" s="227">
        <f>IF(N242="sníž. přenesená",J242,0)</f>
        <v>0</v>
      </c>
      <c r="BI242" s="227">
        <f>IF(N242="nulová",J242,0)</f>
        <v>0</v>
      </c>
      <c r="BJ242" s="25" t="s">
        <v>76</v>
      </c>
      <c r="BK242" s="227">
        <f>ROUND(I242*H242,2)</f>
        <v>0</v>
      </c>
      <c r="BL242" s="25" t="s">
        <v>148</v>
      </c>
      <c r="BM242" s="25" t="s">
        <v>358</v>
      </c>
    </row>
    <row r="243" s="10" customFormat="1" ht="29.88" customHeight="1">
      <c r="B243" s="200"/>
      <c r="C243" s="201"/>
      <c r="D243" s="202" t="s">
        <v>70</v>
      </c>
      <c r="E243" s="214" t="s">
        <v>179</v>
      </c>
      <c r="F243" s="214" t="s">
        <v>359</v>
      </c>
      <c r="G243" s="201"/>
      <c r="H243" s="201"/>
      <c r="I243" s="204"/>
      <c r="J243" s="215">
        <f>BK243</f>
        <v>0</v>
      </c>
      <c r="K243" s="201"/>
      <c r="L243" s="206"/>
      <c r="M243" s="207"/>
      <c r="N243" s="208"/>
      <c r="O243" s="208"/>
      <c r="P243" s="209">
        <v>0</v>
      </c>
      <c r="Q243" s="208"/>
      <c r="R243" s="209">
        <v>0</v>
      </c>
      <c r="S243" s="208"/>
      <c r="T243" s="210">
        <v>0</v>
      </c>
      <c r="AR243" s="211" t="s">
        <v>76</v>
      </c>
      <c r="AT243" s="212" t="s">
        <v>70</v>
      </c>
      <c r="AU243" s="212" t="s">
        <v>76</v>
      </c>
      <c r="AY243" s="211" t="s">
        <v>139</v>
      </c>
      <c r="BK243" s="213">
        <v>0</v>
      </c>
    </row>
    <row r="244" s="10" customFormat="1" ht="19.92" customHeight="1">
      <c r="B244" s="200"/>
      <c r="C244" s="201"/>
      <c r="D244" s="202" t="s">
        <v>70</v>
      </c>
      <c r="E244" s="214" t="s">
        <v>360</v>
      </c>
      <c r="F244" s="214" t="s">
        <v>361</v>
      </c>
      <c r="G244" s="201"/>
      <c r="H244" s="201"/>
      <c r="I244" s="204"/>
      <c r="J244" s="215">
        <f>BK244</f>
        <v>0</v>
      </c>
      <c r="K244" s="201"/>
      <c r="L244" s="206"/>
      <c r="M244" s="207"/>
      <c r="N244" s="208"/>
      <c r="O244" s="208"/>
      <c r="P244" s="209">
        <f>P245+SUM(P246:P265)</f>
        <v>0</v>
      </c>
      <c r="Q244" s="208"/>
      <c r="R244" s="209">
        <f>R245+SUM(R246:R265)</f>
        <v>1.0472190000000001</v>
      </c>
      <c r="S244" s="208"/>
      <c r="T244" s="210">
        <f>T245+SUM(T246:T265)</f>
        <v>0</v>
      </c>
      <c r="AR244" s="211" t="s">
        <v>76</v>
      </c>
      <c r="AT244" s="212" t="s">
        <v>70</v>
      </c>
      <c r="AU244" s="212" t="s">
        <v>76</v>
      </c>
      <c r="AY244" s="211" t="s">
        <v>139</v>
      </c>
      <c r="BK244" s="213">
        <f>BK245+SUM(BK246:BK265)</f>
        <v>0</v>
      </c>
    </row>
    <row r="245" s="1" customFormat="1" ht="25.5" customHeight="1">
      <c r="B245" s="47"/>
      <c r="C245" s="216" t="s">
        <v>362</v>
      </c>
      <c r="D245" s="216" t="s">
        <v>143</v>
      </c>
      <c r="E245" s="217" t="s">
        <v>363</v>
      </c>
      <c r="F245" s="218" t="s">
        <v>364</v>
      </c>
      <c r="G245" s="219" t="s">
        <v>365</v>
      </c>
      <c r="H245" s="220">
        <v>17.899999999999999</v>
      </c>
      <c r="I245" s="221"/>
      <c r="J245" s="222">
        <f>ROUND(I245*H245,2)</f>
        <v>0</v>
      </c>
      <c r="K245" s="218" t="s">
        <v>147</v>
      </c>
      <c r="L245" s="73"/>
      <c r="M245" s="223" t="s">
        <v>21</v>
      </c>
      <c r="N245" s="224" t="s">
        <v>42</v>
      </c>
      <c r="O245" s="48"/>
      <c r="P245" s="225">
        <f>O245*H245</f>
        <v>0</v>
      </c>
      <c r="Q245" s="225">
        <v>1.0000000000000001E-05</v>
      </c>
      <c r="R245" s="225">
        <f>Q245*H245</f>
        <v>0.00017899999999999999</v>
      </c>
      <c r="S245" s="225">
        <v>0</v>
      </c>
      <c r="T245" s="226">
        <f>S245*H245</f>
        <v>0</v>
      </c>
      <c r="AR245" s="25" t="s">
        <v>148</v>
      </c>
      <c r="AT245" s="25" t="s">
        <v>143</v>
      </c>
      <c r="AU245" s="25" t="s">
        <v>87</v>
      </c>
      <c r="AY245" s="25" t="s">
        <v>139</v>
      </c>
      <c r="BE245" s="227">
        <f>IF(N245="základní",J245,0)</f>
        <v>0</v>
      </c>
      <c r="BF245" s="227">
        <f>IF(N245="snížená",J245,0)</f>
        <v>0</v>
      </c>
      <c r="BG245" s="227">
        <f>IF(N245="zákl. přenesená",J245,0)</f>
        <v>0</v>
      </c>
      <c r="BH245" s="227">
        <f>IF(N245="sníž. přenesená",J245,0)</f>
        <v>0</v>
      </c>
      <c r="BI245" s="227">
        <f>IF(N245="nulová",J245,0)</f>
        <v>0</v>
      </c>
      <c r="BJ245" s="25" t="s">
        <v>76</v>
      </c>
      <c r="BK245" s="227">
        <f>ROUND(I245*H245,2)</f>
        <v>0</v>
      </c>
      <c r="BL245" s="25" t="s">
        <v>148</v>
      </c>
      <c r="BM245" s="25" t="s">
        <v>366</v>
      </c>
    </row>
    <row r="246" s="11" customFormat="1">
      <c r="B246" s="228"/>
      <c r="C246" s="229"/>
      <c r="D246" s="230" t="s">
        <v>151</v>
      </c>
      <c r="E246" s="231" t="s">
        <v>21</v>
      </c>
      <c r="F246" s="232" t="s">
        <v>367</v>
      </c>
      <c r="G246" s="229"/>
      <c r="H246" s="233">
        <v>17.899999999999999</v>
      </c>
      <c r="I246" s="234"/>
      <c r="J246" s="229"/>
      <c r="K246" s="229"/>
      <c r="L246" s="235"/>
      <c r="M246" s="236"/>
      <c r="N246" s="237"/>
      <c r="O246" s="237"/>
      <c r="P246" s="237"/>
      <c r="Q246" s="237"/>
      <c r="R246" s="237"/>
      <c r="S246" s="237"/>
      <c r="T246" s="238"/>
      <c r="AT246" s="239" t="s">
        <v>151</v>
      </c>
      <c r="AU246" s="239" t="s">
        <v>87</v>
      </c>
      <c r="AV246" s="11" t="s">
        <v>87</v>
      </c>
      <c r="AW246" s="11" t="s">
        <v>35</v>
      </c>
      <c r="AX246" s="11" t="s">
        <v>76</v>
      </c>
      <c r="AY246" s="239" t="s">
        <v>139</v>
      </c>
    </row>
    <row r="247" s="14" customFormat="1">
      <c r="B247" s="272"/>
      <c r="C247" s="273"/>
      <c r="D247" s="230" t="s">
        <v>151</v>
      </c>
      <c r="E247" s="274" t="s">
        <v>21</v>
      </c>
      <c r="F247" s="275" t="s">
        <v>368</v>
      </c>
      <c r="G247" s="273"/>
      <c r="H247" s="274" t="s">
        <v>21</v>
      </c>
      <c r="I247" s="276"/>
      <c r="J247" s="273"/>
      <c r="K247" s="273"/>
      <c r="L247" s="277"/>
      <c r="M247" s="278"/>
      <c r="N247" s="279"/>
      <c r="O247" s="279"/>
      <c r="P247" s="279"/>
      <c r="Q247" s="279"/>
      <c r="R247" s="279"/>
      <c r="S247" s="279"/>
      <c r="T247" s="280"/>
      <c r="AT247" s="281" t="s">
        <v>151</v>
      </c>
      <c r="AU247" s="281" t="s">
        <v>87</v>
      </c>
      <c r="AV247" s="14" t="s">
        <v>76</v>
      </c>
      <c r="AW247" s="14" t="s">
        <v>35</v>
      </c>
      <c r="AX247" s="14" t="s">
        <v>71</v>
      </c>
      <c r="AY247" s="281" t="s">
        <v>139</v>
      </c>
    </row>
    <row r="248" s="1" customFormat="1" ht="16.5" customHeight="1">
      <c r="B248" s="47"/>
      <c r="C248" s="262" t="s">
        <v>369</v>
      </c>
      <c r="D248" s="262" t="s">
        <v>257</v>
      </c>
      <c r="E248" s="263" t="s">
        <v>370</v>
      </c>
      <c r="F248" s="264" t="s">
        <v>371</v>
      </c>
      <c r="G248" s="265" t="s">
        <v>372</v>
      </c>
      <c r="H248" s="266">
        <v>2</v>
      </c>
      <c r="I248" s="267"/>
      <c r="J248" s="268">
        <f>ROUND(I248*H248,2)</f>
        <v>0</v>
      </c>
      <c r="K248" s="264" t="s">
        <v>147</v>
      </c>
      <c r="L248" s="269"/>
      <c r="M248" s="270" t="s">
        <v>21</v>
      </c>
      <c r="N248" s="271" t="s">
        <v>42</v>
      </c>
      <c r="O248" s="48"/>
      <c r="P248" s="225">
        <f>O248*H248</f>
        <v>0</v>
      </c>
      <c r="Q248" s="225">
        <v>0.016899999999999998</v>
      </c>
      <c r="R248" s="225">
        <f>Q248*H248</f>
        <v>0.033799999999999997</v>
      </c>
      <c r="S248" s="225">
        <v>0</v>
      </c>
      <c r="T248" s="226">
        <f>S248*H248</f>
        <v>0</v>
      </c>
      <c r="AR248" s="25" t="s">
        <v>179</v>
      </c>
      <c r="AT248" s="25" t="s">
        <v>257</v>
      </c>
      <c r="AU248" s="25" t="s">
        <v>87</v>
      </c>
      <c r="AY248" s="25" t="s">
        <v>139</v>
      </c>
      <c r="BE248" s="227">
        <f>IF(N248="základní",J248,0)</f>
        <v>0</v>
      </c>
      <c r="BF248" s="227">
        <f>IF(N248="snížená",J248,0)</f>
        <v>0</v>
      </c>
      <c r="BG248" s="227">
        <f>IF(N248="zákl. přenesená",J248,0)</f>
        <v>0</v>
      </c>
      <c r="BH248" s="227">
        <f>IF(N248="sníž. přenesená",J248,0)</f>
        <v>0</v>
      </c>
      <c r="BI248" s="227">
        <f>IF(N248="nulová",J248,0)</f>
        <v>0</v>
      </c>
      <c r="BJ248" s="25" t="s">
        <v>76</v>
      </c>
      <c r="BK248" s="227">
        <f>ROUND(I248*H248,2)</f>
        <v>0</v>
      </c>
      <c r="BL248" s="25" t="s">
        <v>148</v>
      </c>
      <c r="BM248" s="25" t="s">
        <v>373</v>
      </c>
    </row>
    <row r="249" s="1" customFormat="1" ht="16.5" customHeight="1">
      <c r="B249" s="47"/>
      <c r="C249" s="262" t="s">
        <v>374</v>
      </c>
      <c r="D249" s="262" t="s">
        <v>257</v>
      </c>
      <c r="E249" s="263" t="s">
        <v>375</v>
      </c>
      <c r="F249" s="264" t="s">
        <v>376</v>
      </c>
      <c r="G249" s="265" t="s">
        <v>372</v>
      </c>
      <c r="H249" s="266">
        <v>4</v>
      </c>
      <c r="I249" s="267"/>
      <c r="J249" s="268">
        <f>ROUND(I249*H249,2)</f>
        <v>0</v>
      </c>
      <c r="K249" s="264" t="s">
        <v>147</v>
      </c>
      <c r="L249" s="269"/>
      <c r="M249" s="270" t="s">
        <v>21</v>
      </c>
      <c r="N249" s="271" t="s">
        <v>42</v>
      </c>
      <c r="O249" s="48"/>
      <c r="P249" s="225">
        <f>O249*H249</f>
        <v>0</v>
      </c>
      <c r="Q249" s="225">
        <v>0.0068999999999999999</v>
      </c>
      <c r="R249" s="225">
        <f>Q249*H249</f>
        <v>0.0276</v>
      </c>
      <c r="S249" s="225">
        <v>0</v>
      </c>
      <c r="T249" s="226">
        <f>S249*H249</f>
        <v>0</v>
      </c>
      <c r="AR249" s="25" t="s">
        <v>179</v>
      </c>
      <c r="AT249" s="25" t="s">
        <v>257</v>
      </c>
      <c r="AU249" s="25" t="s">
        <v>87</v>
      </c>
      <c r="AY249" s="25" t="s">
        <v>139</v>
      </c>
      <c r="BE249" s="227">
        <f>IF(N249="základní",J249,0)</f>
        <v>0</v>
      </c>
      <c r="BF249" s="227">
        <f>IF(N249="snížená",J249,0)</f>
        <v>0</v>
      </c>
      <c r="BG249" s="227">
        <f>IF(N249="zákl. přenesená",J249,0)</f>
        <v>0</v>
      </c>
      <c r="BH249" s="227">
        <f>IF(N249="sníž. přenesená",J249,0)</f>
        <v>0</v>
      </c>
      <c r="BI249" s="227">
        <f>IF(N249="nulová",J249,0)</f>
        <v>0</v>
      </c>
      <c r="BJ249" s="25" t="s">
        <v>76</v>
      </c>
      <c r="BK249" s="227">
        <f>ROUND(I249*H249,2)</f>
        <v>0</v>
      </c>
      <c r="BL249" s="25" t="s">
        <v>148</v>
      </c>
      <c r="BM249" s="25" t="s">
        <v>377</v>
      </c>
    </row>
    <row r="250" s="1" customFormat="1" ht="25.5" customHeight="1">
      <c r="B250" s="47"/>
      <c r="C250" s="216" t="s">
        <v>378</v>
      </c>
      <c r="D250" s="216" t="s">
        <v>143</v>
      </c>
      <c r="E250" s="217" t="s">
        <v>379</v>
      </c>
      <c r="F250" s="218" t="s">
        <v>380</v>
      </c>
      <c r="G250" s="219" t="s">
        <v>365</v>
      </c>
      <c r="H250" s="220">
        <v>33.200000000000003</v>
      </c>
      <c r="I250" s="221"/>
      <c r="J250" s="222">
        <f>ROUND(I250*H250,2)</f>
        <v>0</v>
      </c>
      <c r="K250" s="218" t="s">
        <v>147</v>
      </c>
      <c r="L250" s="73"/>
      <c r="M250" s="223" t="s">
        <v>21</v>
      </c>
      <c r="N250" s="224" t="s">
        <v>42</v>
      </c>
      <c r="O250" s="48"/>
      <c r="P250" s="225">
        <f>O250*H250</f>
        <v>0</v>
      </c>
      <c r="Q250" s="225">
        <v>3.0000000000000001E-05</v>
      </c>
      <c r="R250" s="225">
        <f>Q250*H250</f>
        <v>0.00099600000000000014</v>
      </c>
      <c r="S250" s="225">
        <v>0</v>
      </c>
      <c r="T250" s="226">
        <f>S250*H250</f>
        <v>0</v>
      </c>
      <c r="AR250" s="25" t="s">
        <v>148</v>
      </c>
      <c r="AT250" s="25" t="s">
        <v>143</v>
      </c>
      <c r="AU250" s="25" t="s">
        <v>87</v>
      </c>
      <c r="AY250" s="25" t="s">
        <v>139</v>
      </c>
      <c r="BE250" s="227">
        <f>IF(N250="základní",J250,0)</f>
        <v>0</v>
      </c>
      <c r="BF250" s="227">
        <f>IF(N250="snížená",J250,0)</f>
        <v>0</v>
      </c>
      <c r="BG250" s="227">
        <f>IF(N250="zákl. přenesená",J250,0)</f>
        <v>0</v>
      </c>
      <c r="BH250" s="227">
        <f>IF(N250="sníž. přenesená",J250,0)</f>
        <v>0</v>
      </c>
      <c r="BI250" s="227">
        <f>IF(N250="nulová",J250,0)</f>
        <v>0</v>
      </c>
      <c r="BJ250" s="25" t="s">
        <v>76</v>
      </c>
      <c r="BK250" s="227">
        <f>ROUND(I250*H250,2)</f>
        <v>0</v>
      </c>
      <c r="BL250" s="25" t="s">
        <v>148</v>
      </c>
      <c r="BM250" s="25" t="s">
        <v>381</v>
      </c>
    </row>
    <row r="251" s="11" customFormat="1">
      <c r="B251" s="228"/>
      <c r="C251" s="229"/>
      <c r="D251" s="230" t="s">
        <v>151</v>
      </c>
      <c r="E251" s="231" t="s">
        <v>21</v>
      </c>
      <c r="F251" s="232" t="s">
        <v>382</v>
      </c>
      <c r="G251" s="229"/>
      <c r="H251" s="233">
        <v>33.200000000000003</v>
      </c>
      <c r="I251" s="234"/>
      <c r="J251" s="229"/>
      <c r="K251" s="229"/>
      <c r="L251" s="235"/>
      <c r="M251" s="236"/>
      <c r="N251" s="237"/>
      <c r="O251" s="237"/>
      <c r="P251" s="237"/>
      <c r="Q251" s="237"/>
      <c r="R251" s="237"/>
      <c r="S251" s="237"/>
      <c r="T251" s="238"/>
      <c r="AT251" s="239" t="s">
        <v>151</v>
      </c>
      <c r="AU251" s="239" t="s">
        <v>87</v>
      </c>
      <c r="AV251" s="11" t="s">
        <v>87</v>
      </c>
      <c r="AW251" s="11" t="s">
        <v>35</v>
      </c>
      <c r="AX251" s="11" t="s">
        <v>76</v>
      </c>
      <c r="AY251" s="239" t="s">
        <v>139</v>
      </c>
    </row>
    <row r="252" s="14" customFormat="1">
      <c r="B252" s="272"/>
      <c r="C252" s="273"/>
      <c r="D252" s="230" t="s">
        <v>151</v>
      </c>
      <c r="E252" s="274" t="s">
        <v>21</v>
      </c>
      <c r="F252" s="275" t="s">
        <v>368</v>
      </c>
      <c r="G252" s="273"/>
      <c r="H252" s="274" t="s">
        <v>21</v>
      </c>
      <c r="I252" s="276"/>
      <c r="J252" s="273"/>
      <c r="K252" s="273"/>
      <c r="L252" s="277"/>
      <c r="M252" s="278"/>
      <c r="N252" s="279"/>
      <c r="O252" s="279"/>
      <c r="P252" s="279"/>
      <c r="Q252" s="279"/>
      <c r="R252" s="279"/>
      <c r="S252" s="279"/>
      <c r="T252" s="280"/>
      <c r="AT252" s="281" t="s">
        <v>151</v>
      </c>
      <c r="AU252" s="281" t="s">
        <v>87</v>
      </c>
      <c r="AV252" s="14" t="s">
        <v>76</v>
      </c>
      <c r="AW252" s="14" t="s">
        <v>35</v>
      </c>
      <c r="AX252" s="14" t="s">
        <v>71</v>
      </c>
      <c r="AY252" s="281" t="s">
        <v>139</v>
      </c>
    </row>
    <row r="253" s="1" customFormat="1" ht="16.5" customHeight="1">
      <c r="B253" s="47"/>
      <c r="C253" s="262" t="s">
        <v>294</v>
      </c>
      <c r="D253" s="262" t="s">
        <v>257</v>
      </c>
      <c r="E253" s="263" t="s">
        <v>383</v>
      </c>
      <c r="F253" s="264" t="s">
        <v>384</v>
      </c>
      <c r="G253" s="265" t="s">
        <v>372</v>
      </c>
      <c r="H253" s="266">
        <v>6</v>
      </c>
      <c r="I253" s="267"/>
      <c r="J253" s="268">
        <f>ROUND(I253*H253,2)</f>
        <v>0</v>
      </c>
      <c r="K253" s="264" t="s">
        <v>147</v>
      </c>
      <c r="L253" s="269"/>
      <c r="M253" s="270" t="s">
        <v>21</v>
      </c>
      <c r="N253" s="271" t="s">
        <v>42</v>
      </c>
      <c r="O253" s="48"/>
      <c r="P253" s="225">
        <f>O253*H253</f>
        <v>0</v>
      </c>
      <c r="Q253" s="225">
        <v>0.063799999999999996</v>
      </c>
      <c r="R253" s="225">
        <f>Q253*H253</f>
        <v>0.38279999999999997</v>
      </c>
      <c r="S253" s="225">
        <v>0</v>
      </c>
      <c r="T253" s="226">
        <f>S253*H253</f>
        <v>0</v>
      </c>
      <c r="AR253" s="25" t="s">
        <v>179</v>
      </c>
      <c r="AT253" s="25" t="s">
        <v>257</v>
      </c>
      <c r="AU253" s="25" t="s">
        <v>87</v>
      </c>
      <c r="AY253" s="25" t="s">
        <v>139</v>
      </c>
      <c r="BE253" s="227">
        <f>IF(N253="základní",J253,0)</f>
        <v>0</v>
      </c>
      <c r="BF253" s="227">
        <f>IF(N253="snížená",J253,0)</f>
        <v>0</v>
      </c>
      <c r="BG253" s="227">
        <f>IF(N253="zákl. přenesená",J253,0)</f>
        <v>0</v>
      </c>
      <c r="BH253" s="227">
        <f>IF(N253="sníž. přenesená",J253,0)</f>
        <v>0</v>
      </c>
      <c r="BI253" s="227">
        <f>IF(N253="nulová",J253,0)</f>
        <v>0</v>
      </c>
      <c r="BJ253" s="25" t="s">
        <v>76</v>
      </c>
      <c r="BK253" s="227">
        <f>ROUND(I253*H253,2)</f>
        <v>0</v>
      </c>
      <c r="BL253" s="25" t="s">
        <v>148</v>
      </c>
      <c r="BM253" s="25" t="s">
        <v>385</v>
      </c>
    </row>
    <row r="254" s="1" customFormat="1" ht="16.5" customHeight="1">
      <c r="B254" s="47"/>
      <c r="C254" s="262" t="s">
        <v>315</v>
      </c>
      <c r="D254" s="262" t="s">
        <v>257</v>
      </c>
      <c r="E254" s="263" t="s">
        <v>386</v>
      </c>
      <c r="F254" s="264" t="s">
        <v>387</v>
      </c>
      <c r="G254" s="265" t="s">
        <v>372</v>
      </c>
      <c r="H254" s="266">
        <v>2</v>
      </c>
      <c r="I254" s="267"/>
      <c r="J254" s="268">
        <f>ROUND(I254*H254,2)</f>
        <v>0</v>
      </c>
      <c r="K254" s="264" t="s">
        <v>147</v>
      </c>
      <c r="L254" s="269"/>
      <c r="M254" s="270" t="s">
        <v>21</v>
      </c>
      <c r="N254" s="271" t="s">
        <v>42</v>
      </c>
      <c r="O254" s="48"/>
      <c r="P254" s="225">
        <f>O254*H254</f>
        <v>0</v>
      </c>
      <c r="Q254" s="225">
        <v>0.026599999999999999</v>
      </c>
      <c r="R254" s="225">
        <f>Q254*H254</f>
        <v>0.053199999999999997</v>
      </c>
      <c r="S254" s="225">
        <v>0</v>
      </c>
      <c r="T254" s="226">
        <f>S254*H254</f>
        <v>0</v>
      </c>
      <c r="AR254" s="25" t="s">
        <v>179</v>
      </c>
      <c r="AT254" s="25" t="s">
        <v>257</v>
      </c>
      <c r="AU254" s="25" t="s">
        <v>87</v>
      </c>
      <c r="AY254" s="25" t="s">
        <v>139</v>
      </c>
      <c r="BE254" s="227">
        <f>IF(N254="základní",J254,0)</f>
        <v>0</v>
      </c>
      <c r="BF254" s="227">
        <f>IF(N254="snížená",J254,0)</f>
        <v>0</v>
      </c>
      <c r="BG254" s="227">
        <f>IF(N254="zákl. přenesená",J254,0)</f>
        <v>0</v>
      </c>
      <c r="BH254" s="227">
        <f>IF(N254="sníž. přenesená",J254,0)</f>
        <v>0</v>
      </c>
      <c r="BI254" s="227">
        <f>IF(N254="nulová",J254,0)</f>
        <v>0</v>
      </c>
      <c r="BJ254" s="25" t="s">
        <v>76</v>
      </c>
      <c r="BK254" s="227">
        <f>ROUND(I254*H254,2)</f>
        <v>0</v>
      </c>
      <c r="BL254" s="25" t="s">
        <v>148</v>
      </c>
      <c r="BM254" s="25" t="s">
        <v>388</v>
      </c>
    </row>
    <row r="255" s="1" customFormat="1" ht="25.5" customHeight="1">
      <c r="B255" s="47"/>
      <c r="C255" s="216" t="s">
        <v>389</v>
      </c>
      <c r="D255" s="216" t="s">
        <v>143</v>
      </c>
      <c r="E255" s="217" t="s">
        <v>390</v>
      </c>
      <c r="F255" s="218" t="s">
        <v>391</v>
      </c>
      <c r="G255" s="219" t="s">
        <v>365</v>
      </c>
      <c r="H255" s="220">
        <v>13.300000000000001</v>
      </c>
      <c r="I255" s="221"/>
      <c r="J255" s="222">
        <f>ROUND(I255*H255,2)</f>
        <v>0</v>
      </c>
      <c r="K255" s="218" t="s">
        <v>147</v>
      </c>
      <c r="L255" s="73"/>
      <c r="M255" s="223" t="s">
        <v>21</v>
      </c>
      <c r="N255" s="224" t="s">
        <v>42</v>
      </c>
      <c r="O255" s="48"/>
      <c r="P255" s="225">
        <f>O255*H255</f>
        <v>0</v>
      </c>
      <c r="Q255" s="225">
        <v>2.0000000000000002E-05</v>
      </c>
      <c r="R255" s="225">
        <f>Q255*H255</f>
        <v>0.00026600000000000001</v>
      </c>
      <c r="S255" s="225">
        <v>0</v>
      </c>
      <c r="T255" s="226">
        <f>S255*H255</f>
        <v>0</v>
      </c>
      <c r="AR255" s="25" t="s">
        <v>148</v>
      </c>
      <c r="AT255" s="25" t="s">
        <v>143</v>
      </c>
      <c r="AU255" s="25" t="s">
        <v>87</v>
      </c>
      <c r="AY255" s="25" t="s">
        <v>139</v>
      </c>
      <c r="BE255" s="227">
        <f>IF(N255="základní",J255,0)</f>
        <v>0</v>
      </c>
      <c r="BF255" s="227">
        <f>IF(N255="snížená",J255,0)</f>
        <v>0</v>
      </c>
      <c r="BG255" s="227">
        <f>IF(N255="zákl. přenesená",J255,0)</f>
        <v>0</v>
      </c>
      <c r="BH255" s="227">
        <f>IF(N255="sníž. přenesená",J255,0)</f>
        <v>0</v>
      </c>
      <c r="BI255" s="227">
        <f>IF(N255="nulová",J255,0)</f>
        <v>0</v>
      </c>
      <c r="BJ255" s="25" t="s">
        <v>76</v>
      </c>
      <c r="BK255" s="227">
        <f>ROUND(I255*H255,2)</f>
        <v>0</v>
      </c>
      <c r="BL255" s="25" t="s">
        <v>148</v>
      </c>
      <c r="BM255" s="25" t="s">
        <v>392</v>
      </c>
    </row>
    <row r="256" s="11" customFormat="1">
      <c r="B256" s="228"/>
      <c r="C256" s="229"/>
      <c r="D256" s="230" t="s">
        <v>151</v>
      </c>
      <c r="E256" s="231" t="s">
        <v>21</v>
      </c>
      <c r="F256" s="232" t="s">
        <v>393</v>
      </c>
      <c r="G256" s="229"/>
      <c r="H256" s="233">
        <v>13.300000000000001</v>
      </c>
      <c r="I256" s="234"/>
      <c r="J256" s="229"/>
      <c r="K256" s="229"/>
      <c r="L256" s="235"/>
      <c r="M256" s="236"/>
      <c r="N256" s="237"/>
      <c r="O256" s="237"/>
      <c r="P256" s="237"/>
      <c r="Q256" s="237"/>
      <c r="R256" s="237"/>
      <c r="S256" s="237"/>
      <c r="T256" s="238"/>
      <c r="AT256" s="239" t="s">
        <v>151</v>
      </c>
      <c r="AU256" s="239" t="s">
        <v>87</v>
      </c>
      <c r="AV256" s="11" t="s">
        <v>87</v>
      </c>
      <c r="AW256" s="11" t="s">
        <v>35</v>
      </c>
      <c r="AX256" s="11" t="s">
        <v>76</v>
      </c>
      <c r="AY256" s="239" t="s">
        <v>139</v>
      </c>
    </row>
    <row r="257" s="14" customFormat="1">
      <c r="B257" s="272"/>
      <c r="C257" s="273"/>
      <c r="D257" s="230" t="s">
        <v>151</v>
      </c>
      <c r="E257" s="274" t="s">
        <v>21</v>
      </c>
      <c r="F257" s="275" t="s">
        <v>368</v>
      </c>
      <c r="G257" s="273"/>
      <c r="H257" s="274" t="s">
        <v>21</v>
      </c>
      <c r="I257" s="276"/>
      <c r="J257" s="273"/>
      <c r="K257" s="273"/>
      <c r="L257" s="277"/>
      <c r="M257" s="278"/>
      <c r="N257" s="279"/>
      <c r="O257" s="279"/>
      <c r="P257" s="279"/>
      <c r="Q257" s="279"/>
      <c r="R257" s="279"/>
      <c r="S257" s="279"/>
      <c r="T257" s="280"/>
      <c r="AT257" s="281" t="s">
        <v>151</v>
      </c>
      <c r="AU257" s="281" t="s">
        <v>87</v>
      </c>
      <c r="AV257" s="14" t="s">
        <v>76</v>
      </c>
      <c r="AW257" s="14" t="s">
        <v>35</v>
      </c>
      <c r="AX257" s="14" t="s">
        <v>71</v>
      </c>
      <c r="AY257" s="281" t="s">
        <v>139</v>
      </c>
    </row>
    <row r="258" s="1" customFormat="1" ht="16.5" customHeight="1">
      <c r="B258" s="47"/>
      <c r="C258" s="262" t="s">
        <v>394</v>
      </c>
      <c r="D258" s="262" t="s">
        <v>257</v>
      </c>
      <c r="E258" s="263" t="s">
        <v>395</v>
      </c>
      <c r="F258" s="264" t="s">
        <v>396</v>
      </c>
      <c r="G258" s="265" t="s">
        <v>372</v>
      </c>
      <c r="H258" s="266">
        <v>2</v>
      </c>
      <c r="I258" s="267"/>
      <c r="J258" s="268">
        <f>ROUND(I258*H258,2)</f>
        <v>0</v>
      </c>
      <c r="K258" s="264" t="s">
        <v>147</v>
      </c>
      <c r="L258" s="269"/>
      <c r="M258" s="270" t="s">
        <v>21</v>
      </c>
      <c r="N258" s="271" t="s">
        <v>42</v>
      </c>
      <c r="O258" s="48"/>
      <c r="P258" s="225">
        <f>O258*H258</f>
        <v>0</v>
      </c>
      <c r="Q258" s="225">
        <v>0.035000000000000003</v>
      </c>
      <c r="R258" s="225">
        <f>Q258*H258</f>
        <v>0.070000000000000007</v>
      </c>
      <c r="S258" s="225">
        <v>0</v>
      </c>
      <c r="T258" s="226">
        <f>S258*H258</f>
        <v>0</v>
      </c>
      <c r="AR258" s="25" t="s">
        <v>179</v>
      </c>
      <c r="AT258" s="25" t="s">
        <v>257</v>
      </c>
      <c r="AU258" s="25" t="s">
        <v>87</v>
      </c>
      <c r="AY258" s="25" t="s">
        <v>139</v>
      </c>
      <c r="BE258" s="227">
        <f>IF(N258="základní",J258,0)</f>
        <v>0</v>
      </c>
      <c r="BF258" s="227">
        <f>IF(N258="snížená",J258,0)</f>
        <v>0</v>
      </c>
      <c r="BG258" s="227">
        <f>IF(N258="zákl. přenesená",J258,0)</f>
        <v>0</v>
      </c>
      <c r="BH258" s="227">
        <f>IF(N258="sníž. přenesená",J258,0)</f>
        <v>0</v>
      </c>
      <c r="BI258" s="227">
        <f>IF(N258="nulová",J258,0)</f>
        <v>0</v>
      </c>
      <c r="BJ258" s="25" t="s">
        <v>76</v>
      </c>
      <c r="BK258" s="227">
        <f>ROUND(I258*H258,2)</f>
        <v>0</v>
      </c>
      <c r="BL258" s="25" t="s">
        <v>148</v>
      </c>
      <c r="BM258" s="25" t="s">
        <v>397</v>
      </c>
    </row>
    <row r="259" s="1" customFormat="1" ht="16.5" customHeight="1">
      <c r="B259" s="47"/>
      <c r="C259" s="262" t="s">
        <v>398</v>
      </c>
      <c r="D259" s="262" t="s">
        <v>257</v>
      </c>
      <c r="E259" s="263" t="s">
        <v>399</v>
      </c>
      <c r="F259" s="264" t="s">
        <v>400</v>
      </c>
      <c r="G259" s="265" t="s">
        <v>372</v>
      </c>
      <c r="H259" s="266">
        <v>2</v>
      </c>
      <c r="I259" s="267"/>
      <c r="J259" s="268">
        <f>ROUND(I259*H259,2)</f>
        <v>0</v>
      </c>
      <c r="K259" s="264" t="s">
        <v>147</v>
      </c>
      <c r="L259" s="269"/>
      <c r="M259" s="270" t="s">
        <v>21</v>
      </c>
      <c r="N259" s="271" t="s">
        <v>42</v>
      </c>
      <c r="O259" s="48"/>
      <c r="P259" s="225">
        <f>O259*H259</f>
        <v>0</v>
      </c>
      <c r="Q259" s="225">
        <v>0.014500000000000001</v>
      </c>
      <c r="R259" s="225">
        <f>Q259*H259</f>
        <v>0.029000000000000001</v>
      </c>
      <c r="S259" s="225">
        <v>0</v>
      </c>
      <c r="T259" s="226">
        <f>S259*H259</f>
        <v>0</v>
      </c>
      <c r="AR259" s="25" t="s">
        <v>179</v>
      </c>
      <c r="AT259" s="25" t="s">
        <v>257</v>
      </c>
      <c r="AU259" s="25" t="s">
        <v>87</v>
      </c>
      <c r="AY259" s="25" t="s">
        <v>139</v>
      </c>
      <c r="BE259" s="227">
        <f>IF(N259="základní",J259,0)</f>
        <v>0</v>
      </c>
      <c r="BF259" s="227">
        <f>IF(N259="snížená",J259,0)</f>
        <v>0</v>
      </c>
      <c r="BG259" s="227">
        <f>IF(N259="zákl. přenesená",J259,0)</f>
        <v>0</v>
      </c>
      <c r="BH259" s="227">
        <f>IF(N259="sníž. přenesená",J259,0)</f>
        <v>0</v>
      </c>
      <c r="BI259" s="227">
        <f>IF(N259="nulová",J259,0)</f>
        <v>0</v>
      </c>
      <c r="BJ259" s="25" t="s">
        <v>76</v>
      </c>
      <c r="BK259" s="227">
        <f>ROUND(I259*H259,2)</f>
        <v>0</v>
      </c>
      <c r="BL259" s="25" t="s">
        <v>148</v>
      </c>
      <c r="BM259" s="25" t="s">
        <v>401</v>
      </c>
    </row>
    <row r="260" s="1" customFormat="1" ht="25.5" customHeight="1">
      <c r="B260" s="47"/>
      <c r="C260" s="216" t="s">
        <v>402</v>
      </c>
      <c r="D260" s="216" t="s">
        <v>143</v>
      </c>
      <c r="E260" s="217" t="s">
        <v>403</v>
      </c>
      <c r="F260" s="218" t="s">
        <v>404</v>
      </c>
      <c r="G260" s="219" t="s">
        <v>365</v>
      </c>
      <c r="H260" s="220">
        <v>64.900000000000006</v>
      </c>
      <c r="I260" s="221"/>
      <c r="J260" s="222">
        <f>ROUND(I260*H260,2)</f>
        <v>0</v>
      </c>
      <c r="K260" s="218" t="s">
        <v>147</v>
      </c>
      <c r="L260" s="73"/>
      <c r="M260" s="223" t="s">
        <v>21</v>
      </c>
      <c r="N260" s="224" t="s">
        <v>42</v>
      </c>
      <c r="O260" s="48"/>
      <c r="P260" s="225">
        <f>O260*H260</f>
        <v>0</v>
      </c>
      <c r="Q260" s="225">
        <v>2.0000000000000002E-05</v>
      </c>
      <c r="R260" s="225">
        <f>Q260*H260</f>
        <v>0.0012980000000000003</v>
      </c>
      <c r="S260" s="225">
        <v>0</v>
      </c>
      <c r="T260" s="226">
        <f>S260*H260</f>
        <v>0</v>
      </c>
      <c r="AR260" s="25" t="s">
        <v>148</v>
      </c>
      <c r="AT260" s="25" t="s">
        <v>143</v>
      </c>
      <c r="AU260" s="25" t="s">
        <v>87</v>
      </c>
      <c r="AY260" s="25" t="s">
        <v>139</v>
      </c>
      <c r="BE260" s="227">
        <f>IF(N260="základní",J260,0)</f>
        <v>0</v>
      </c>
      <c r="BF260" s="227">
        <f>IF(N260="snížená",J260,0)</f>
        <v>0</v>
      </c>
      <c r="BG260" s="227">
        <f>IF(N260="zákl. přenesená",J260,0)</f>
        <v>0</v>
      </c>
      <c r="BH260" s="227">
        <f>IF(N260="sníž. přenesená",J260,0)</f>
        <v>0</v>
      </c>
      <c r="BI260" s="227">
        <f>IF(N260="nulová",J260,0)</f>
        <v>0</v>
      </c>
      <c r="BJ260" s="25" t="s">
        <v>76</v>
      </c>
      <c r="BK260" s="227">
        <f>ROUND(I260*H260,2)</f>
        <v>0</v>
      </c>
      <c r="BL260" s="25" t="s">
        <v>148</v>
      </c>
      <c r="BM260" s="25" t="s">
        <v>405</v>
      </c>
    </row>
    <row r="261" s="11" customFormat="1">
      <c r="B261" s="228"/>
      <c r="C261" s="229"/>
      <c r="D261" s="230" t="s">
        <v>151</v>
      </c>
      <c r="E261" s="231" t="s">
        <v>21</v>
      </c>
      <c r="F261" s="232" t="s">
        <v>406</v>
      </c>
      <c r="G261" s="229"/>
      <c r="H261" s="233">
        <v>64.900000000000006</v>
      </c>
      <c r="I261" s="234"/>
      <c r="J261" s="229"/>
      <c r="K261" s="229"/>
      <c r="L261" s="235"/>
      <c r="M261" s="236"/>
      <c r="N261" s="237"/>
      <c r="O261" s="237"/>
      <c r="P261" s="237"/>
      <c r="Q261" s="237"/>
      <c r="R261" s="237"/>
      <c r="S261" s="237"/>
      <c r="T261" s="238"/>
      <c r="AT261" s="239" t="s">
        <v>151</v>
      </c>
      <c r="AU261" s="239" t="s">
        <v>87</v>
      </c>
      <c r="AV261" s="11" t="s">
        <v>87</v>
      </c>
      <c r="AW261" s="11" t="s">
        <v>35</v>
      </c>
      <c r="AX261" s="11" t="s">
        <v>76</v>
      </c>
      <c r="AY261" s="239" t="s">
        <v>139</v>
      </c>
    </row>
    <row r="262" s="14" customFormat="1">
      <c r="B262" s="272"/>
      <c r="C262" s="273"/>
      <c r="D262" s="230" t="s">
        <v>151</v>
      </c>
      <c r="E262" s="274" t="s">
        <v>21</v>
      </c>
      <c r="F262" s="275" t="s">
        <v>368</v>
      </c>
      <c r="G262" s="273"/>
      <c r="H262" s="274" t="s">
        <v>21</v>
      </c>
      <c r="I262" s="276"/>
      <c r="J262" s="273"/>
      <c r="K262" s="273"/>
      <c r="L262" s="277"/>
      <c r="M262" s="278"/>
      <c r="N262" s="279"/>
      <c r="O262" s="279"/>
      <c r="P262" s="279"/>
      <c r="Q262" s="279"/>
      <c r="R262" s="279"/>
      <c r="S262" s="279"/>
      <c r="T262" s="280"/>
      <c r="AT262" s="281" t="s">
        <v>151</v>
      </c>
      <c r="AU262" s="281" t="s">
        <v>87</v>
      </c>
      <c r="AV262" s="14" t="s">
        <v>76</v>
      </c>
      <c r="AW262" s="14" t="s">
        <v>35</v>
      </c>
      <c r="AX262" s="14" t="s">
        <v>71</v>
      </c>
      <c r="AY262" s="281" t="s">
        <v>139</v>
      </c>
    </row>
    <row r="263" s="1" customFormat="1" ht="16.5" customHeight="1">
      <c r="B263" s="47"/>
      <c r="C263" s="262" t="s">
        <v>407</v>
      </c>
      <c r="D263" s="262" t="s">
        <v>257</v>
      </c>
      <c r="E263" s="263" t="s">
        <v>408</v>
      </c>
      <c r="F263" s="264" t="s">
        <v>409</v>
      </c>
      <c r="G263" s="265" t="s">
        <v>372</v>
      </c>
      <c r="H263" s="266">
        <v>12</v>
      </c>
      <c r="I263" s="267"/>
      <c r="J263" s="268">
        <f>ROUND(I263*H263,2)</f>
        <v>0</v>
      </c>
      <c r="K263" s="264" t="s">
        <v>147</v>
      </c>
      <c r="L263" s="269"/>
      <c r="M263" s="270" t="s">
        <v>21</v>
      </c>
      <c r="N263" s="271" t="s">
        <v>42</v>
      </c>
      <c r="O263" s="48"/>
      <c r="P263" s="225">
        <f>O263*H263</f>
        <v>0</v>
      </c>
      <c r="Q263" s="225">
        <v>0.025600000000000001</v>
      </c>
      <c r="R263" s="225">
        <f>Q263*H263</f>
        <v>0.30720000000000003</v>
      </c>
      <c r="S263" s="225">
        <v>0</v>
      </c>
      <c r="T263" s="226">
        <f>S263*H263</f>
        <v>0</v>
      </c>
      <c r="AR263" s="25" t="s">
        <v>179</v>
      </c>
      <c r="AT263" s="25" t="s">
        <v>257</v>
      </c>
      <c r="AU263" s="25" t="s">
        <v>87</v>
      </c>
      <c r="AY263" s="25" t="s">
        <v>139</v>
      </c>
      <c r="BE263" s="227">
        <f>IF(N263="základní",J263,0)</f>
        <v>0</v>
      </c>
      <c r="BF263" s="227">
        <f>IF(N263="snížená",J263,0)</f>
        <v>0</v>
      </c>
      <c r="BG263" s="227">
        <f>IF(N263="zákl. přenesená",J263,0)</f>
        <v>0</v>
      </c>
      <c r="BH263" s="227">
        <f>IF(N263="sníž. přenesená",J263,0)</f>
        <v>0</v>
      </c>
      <c r="BI263" s="227">
        <f>IF(N263="nulová",J263,0)</f>
        <v>0</v>
      </c>
      <c r="BJ263" s="25" t="s">
        <v>76</v>
      </c>
      <c r="BK263" s="227">
        <f>ROUND(I263*H263,2)</f>
        <v>0</v>
      </c>
      <c r="BL263" s="25" t="s">
        <v>148</v>
      </c>
      <c r="BM263" s="25" t="s">
        <v>410</v>
      </c>
    </row>
    <row r="264" s="1" customFormat="1" ht="16.5" customHeight="1">
      <c r="B264" s="47"/>
      <c r="C264" s="262" t="s">
        <v>411</v>
      </c>
      <c r="D264" s="262" t="s">
        <v>257</v>
      </c>
      <c r="E264" s="263" t="s">
        <v>412</v>
      </c>
      <c r="F264" s="264" t="s">
        <v>413</v>
      </c>
      <c r="G264" s="265" t="s">
        <v>372</v>
      </c>
      <c r="H264" s="266">
        <v>3</v>
      </c>
      <c r="I264" s="267"/>
      <c r="J264" s="268">
        <f>ROUND(I264*H264,2)</f>
        <v>0</v>
      </c>
      <c r="K264" s="264" t="s">
        <v>147</v>
      </c>
      <c r="L264" s="269"/>
      <c r="M264" s="270" t="s">
        <v>21</v>
      </c>
      <c r="N264" s="271" t="s">
        <v>42</v>
      </c>
      <c r="O264" s="48"/>
      <c r="P264" s="225">
        <f>O264*H264</f>
        <v>0</v>
      </c>
      <c r="Q264" s="225">
        <v>0.0106</v>
      </c>
      <c r="R264" s="225">
        <f>Q264*H264</f>
        <v>0.031800000000000002</v>
      </c>
      <c r="S264" s="225">
        <v>0</v>
      </c>
      <c r="T264" s="226">
        <f>S264*H264</f>
        <v>0</v>
      </c>
      <c r="AR264" s="25" t="s">
        <v>179</v>
      </c>
      <c r="AT264" s="25" t="s">
        <v>257</v>
      </c>
      <c r="AU264" s="25" t="s">
        <v>87</v>
      </c>
      <c r="AY264" s="25" t="s">
        <v>139</v>
      </c>
      <c r="BE264" s="227">
        <f>IF(N264="základní",J264,0)</f>
        <v>0</v>
      </c>
      <c r="BF264" s="227">
        <f>IF(N264="snížená",J264,0)</f>
        <v>0</v>
      </c>
      <c r="BG264" s="227">
        <f>IF(N264="zákl. přenesená",J264,0)</f>
        <v>0</v>
      </c>
      <c r="BH264" s="227">
        <f>IF(N264="sníž. přenesená",J264,0)</f>
        <v>0</v>
      </c>
      <c r="BI264" s="227">
        <f>IF(N264="nulová",J264,0)</f>
        <v>0</v>
      </c>
      <c r="BJ264" s="25" t="s">
        <v>76</v>
      </c>
      <c r="BK264" s="227">
        <f>ROUND(I264*H264,2)</f>
        <v>0</v>
      </c>
      <c r="BL264" s="25" t="s">
        <v>148</v>
      </c>
      <c r="BM264" s="25" t="s">
        <v>414</v>
      </c>
    </row>
    <row r="265" s="10" customFormat="1" ht="22.32" customHeight="1">
      <c r="B265" s="200"/>
      <c r="C265" s="201"/>
      <c r="D265" s="202" t="s">
        <v>70</v>
      </c>
      <c r="E265" s="214" t="s">
        <v>415</v>
      </c>
      <c r="F265" s="214" t="s">
        <v>416</v>
      </c>
      <c r="G265" s="201"/>
      <c r="H265" s="201"/>
      <c r="I265" s="204"/>
      <c r="J265" s="215">
        <f>BK265</f>
        <v>0</v>
      </c>
      <c r="K265" s="201"/>
      <c r="L265" s="206"/>
      <c r="M265" s="207"/>
      <c r="N265" s="208"/>
      <c r="O265" s="208"/>
      <c r="P265" s="209">
        <f>SUM(P266:P274)</f>
        <v>0</v>
      </c>
      <c r="Q265" s="208"/>
      <c r="R265" s="209">
        <f>SUM(R266:R274)</f>
        <v>0.10908000000000001</v>
      </c>
      <c r="S265" s="208"/>
      <c r="T265" s="210">
        <f>SUM(T266:T274)</f>
        <v>0</v>
      </c>
      <c r="AR265" s="211" t="s">
        <v>76</v>
      </c>
      <c r="AT265" s="212" t="s">
        <v>70</v>
      </c>
      <c r="AU265" s="212" t="s">
        <v>87</v>
      </c>
      <c r="AY265" s="211" t="s">
        <v>139</v>
      </c>
      <c r="BK265" s="213">
        <f>SUM(BK266:BK274)</f>
        <v>0</v>
      </c>
    </row>
    <row r="266" s="1" customFormat="1" ht="16.5" customHeight="1">
      <c r="B266" s="47"/>
      <c r="C266" s="216" t="s">
        <v>417</v>
      </c>
      <c r="D266" s="216" t="s">
        <v>143</v>
      </c>
      <c r="E266" s="217" t="s">
        <v>418</v>
      </c>
      <c r="F266" s="218" t="s">
        <v>419</v>
      </c>
      <c r="G266" s="219" t="s">
        <v>21</v>
      </c>
      <c r="H266" s="220">
        <v>1</v>
      </c>
      <c r="I266" s="221"/>
      <c r="J266" s="222">
        <f>ROUND(I266*H266,2)</f>
        <v>0</v>
      </c>
      <c r="K266" s="218" t="s">
        <v>21</v>
      </c>
      <c r="L266" s="73"/>
      <c r="M266" s="223" t="s">
        <v>21</v>
      </c>
      <c r="N266" s="224" t="s">
        <v>42</v>
      </c>
      <c r="O266" s="48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AR266" s="25" t="s">
        <v>148</v>
      </c>
      <c r="AT266" s="25" t="s">
        <v>143</v>
      </c>
      <c r="AU266" s="25" t="s">
        <v>149</v>
      </c>
      <c r="AY266" s="25" t="s">
        <v>139</v>
      </c>
      <c r="BE266" s="227">
        <f>IF(N266="základní",J266,0)</f>
        <v>0</v>
      </c>
      <c r="BF266" s="227">
        <f>IF(N266="snížená",J266,0)</f>
        <v>0</v>
      </c>
      <c r="BG266" s="227">
        <f>IF(N266="zákl. přenesená",J266,0)</f>
        <v>0</v>
      </c>
      <c r="BH266" s="227">
        <f>IF(N266="sníž. přenesená",J266,0)</f>
        <v>0</v>
      </c>
      <c r="BI266" s="227">
        <f>IF(N266="nulová",J266,0)</f>
        <v>0</v>
      </c>
      <c r="BJ266" s="25" t="s">
        <v>76</v>
      </c>
      <c r="BK266" s="227">
        <f>ROUND(I266*H266,2)</f>
        <v>0</v>
      </c>
      <c r="BL266" s="25" t="s">
        <v>148</v>
      </c>
      <c r="BM266" s="25" t="s">
        <v>420</v>
      </c>
    </row>
    <row r="267" s="11" customFormat="1">
      <c r="B267" s="228"/>
      <c r="C267" s="229"/>
      <c r="D267" s="230" t="s">
        <v>151</v>
      </c>
      <c r="E267" s="231" t="s">
        <v>21</v>
      </c>
      <c r="F267" s="232" t="s">
        <v>76</v>
      </c>
      <c r="G267" s="229"/>
      <c r="H267" s="233">
        <v>1</v>
      </c>
      <c r="I267" s="234"/>
      <c r="J267" s="229"/>
      <c r="K267" s="229"/>
      <c r="L267" s="235"/>
      <c r="M267" s="236"/>
      <c r="N267" s="237"/>
      <c r="O267" s="237"/>
      <c r="P267" s="237"/>
      <c r="Q267" s="237"/>
      <c r="R267" s="237"/>
      <c r="S267" s="237"/>
      <c r="T267" s="238"/>
      <c r="AT267" s="239" t="s">
        <v>151</v>
      </c>
      <c r="AU267" s="239" t="s">
        <v>149</v>
      </c>
      <c r="AV267" s="11" t="s">
        <v>87</v>
      </c>
      <c r="AW267" s="11" t="s">
        <v>35</v>
      </c>
      <c r="AX267" s="11" t="s">
        <v>76</v>
      </c>
      <c r="AY267" s="239" t="s">
        <v>139</v>
      </c>
    </row>
    <row r="268" s="14" customFormat="1">
      <c r="B268" s="272"/>
      <c r="C268" s="273"/>
      <c r="D268" s="230" t="s">
        <v>151</v>
      </c>
      <c r="E268" s="274" t="s">
        <v>21</v>
      </c>
      <c r="F268" s="275" t="s">
        <v>300</v>
      </c>
      <c r="G268" s="273"/>
      <c r="H268" s="274" t="s">
        <v>21</v>
      </c>
      <c r="I268" s="276"/>
      <c r="J268" s="273"/>
      <c r="K268" s="273"/>
      <c r="L268" s="277"/>
      <c r="M268" s="278"/>
      <c r="N268" s="279"/>
      <c r="O268" s="279"/>
      <c r="P268" s="279"/>
      <c r="Q268" s="279"/>
      <c r="R268" s="279"/>
      <c r="S268" s="279"/>
      <c r="T268" s="280"/>
      <c r="AT268" s="281" t="s">
        <v>151</v>
      </c>
      <c r="AU268" s="281" t="s">
        <v>149</v>
      </c>
      <c r="AV268" s="14" t="s">
        <v>76</v>
      </c>
      <c r="AW268" s="14" t="s">
        <v>35</v>
      </c>
      <c r="AX268" s="14" t="s">
        <v>71</v>
      </c>
      <c r="AY268" s="281" t="s">
        <v>139</v>
      </c>
    </row>
    <row r="269" s="1" customFormat="1" ht="25.5" customHeight="1">
      <c r="B269" s="47"/>
      <c r="C269" s="216" t="s">
        <v>421</v>
      </c>
      <c r="D269" s="216" t="s">
        <v>143</v>
      </c>
      <c r="E269" s="217" t="s">
        <v>422</v>
      </c>
      <c r="F269" s="218" t="s">
        <v>423</v>
      </c>
      <c r="G269" s="219" t="s">
        <v>372</v>
      </c>
      <c r="H269" s="220">
        <v>2</v>
      </c>
      <c r="I269" s="221"/>
      <c r="J269" s="222">
        <f>ROUND(I269*H269,2)</f>
        <v>0</v>
      </c>
      <c r="K269" s="218" t="s">
        <v>147</v>
      </c>
      <c r="L269" s="73"/>
      <c r="M269" s="223" t="s">
        <v>21</v>
      </c>
      <c r="N269" s="224" t="s">
        <v>42</v>
      </c>
      <c r="O269" s="48"/>
      <c r="P269" s="225">
        <f>O269*H269</f>
        <v>0</v>
      </c>
      <c r="Q269" s="225">
        <v>0.018180000000000002</v>
      </c>
      <c r="R269" s="225">
        <f>Q269*H269</f>
        <v>0.036360000000000003</v>
      </c>
      <c r="S269" s="225">
        <v>0</v>
      </c>
      <c r="T269" s="226">
        <f>S269*H269</f>
        <v>0</v>
      </c>
      <c r="AR269" s="25" t="s">
        <v>148</v>
      </c>
      <c r="AT269" s="25" t="s">
        <v>143</v>
      </c>
      <c r="AU269" s="25" t="s">
        <v>149</v>
      </c>
      <c r="AY269" s="25" t="s">
        <v>139</v>
      </c>
      <c r="BE269" s="227">
        <f>IF(N269="základní",J269,0)</f>
        <v>0</v>
      </c>
      <c r="BF269" s="227">
        <f>IF(N269="snížená",J269,0)</f>
        <v>0</v>
      </c>
      <c r="BG269" s="227">
        <f>IF(N269="zákl. přenesená",J269,0)</f>
        <v>0</v>
      </c>
      <c r="BH269" s="227">
        <f>IF(N269="sníž. přenesená",J269,0)</f>
        <v>0</v>
      </c>
      <c r="BI269" s="227">
        <f>IF(N269="nulová",J269,0)</f>
        <v>0</v>
      </c>
      <c r="BJ269" s="25" t="s">
        <v>76</v>
      </c>
      <c r="BK269" s="227">
        <f>ROUND(I269*H269,2)</f>
        <v>0</v>
      </c>
      <c r="BL269" s="25" t="s">
        <v>148</v>
      </c>
      <c r="BM269" s="25" t="s">
        <v>424</v>
      </c>
    </row>
    <row r="270" s="11" customFormat="1">
      <c r="B270" s="228"/>
      <c r="C270" s="229"/>
      <c r="D270" s="230" t="s">
        <v>151</v>
      </c>
      <c r="E270" s="231" t="s">
        <v>21</v>
      </c>
      <c r="F270" s="232" t="s">
        <v>87</v>
      </c>
      <c r="G270" s="229"/>
      <c r="H270" s="233">
        <v>2</v>
      </c>
      <c r="I270" s="234"/>
      <c r="J270" s="229"/>
      <c r="K270" s="229"/>
      <c r="L270" s="235"/>
      <c r="M270" s="236"/>
      <c r="N270" s="237"/>
      <c r="O270" s="237"/>
      <c r="P270" s="237"/>
      <c r="Q270" s="237"/>
      <c r="R270" s="237"/>
      <c r="S270" s="237"/>
      <c r="T270" s="238"/>
      <c r="AT270" s="239" t="s">
        <v>151</v>
      </c>
      <c r="AU270" s="239" t="s">
        <v>149</v>
      </c>
      <c r="AV270" s="11" t="s">
        <v>87</v>
      </c>
      <c r="AW270" s="11" t="s">
        <v>35</v>
      </c>
      <c r="AX270" s="11" t="s">
        <v>76</v>
      </c>
      <c r="AY270" s="239" t="s">
        <v>139</v>
      </c>
    </row>
    <row r="271" s="14" customFormat="1">
      <c r="B271" s="272"/>
      <c r="C271" s="273"/>
      <c r="D271" s="230" t="s">
        <v>151</v>
      </c>
      <c r="E271" s="274" t="s">
        <v>21</v>
      </c>
      <c r="F271" s="275" t="s">
        <v>425</v>
      </c>
      <c r="G271" s="273"/>
      <c r="H271" s="274" t="s">
        <v>21</v>
      </c>
      <c r="I271" s="276"/>
      <c r="J271" s="273"/>
      <c r="K271" s="273"/>
      <c r="L271" s="277"/>
      <c r="M271" s="278"/>
      <c r="N271" s="279"/>
      <c r="O271" s="279"/>
      <c r="P271" s="279"/>
      <c r="Q271" s="279"/>
      <c r="R271" s="279"/>
      <c r="S271" s="279"/>
      <c r="T271" s="280"/>
      <c r="AT271" s="281" t="s">
        <v>151</v>
      </c>
      <c r="AU271" s="281" t="s">
        <v>149</v>
      </c>
      <c r="AV271" s="14" t="s">
        <v>76</v>
      </c>
      <c r="AW271" s="14" t="s">
        <v>35</v>
      </c>
      <c r="AX271" s="14" t="s">
        <v>71</v>
      </c>
      <c r="AY271" s="281" t="s">
        <v>139</v>
      </c>
    </row>
    <row r="272" s="1" customFormat="1" ht="25.5" customHeight="1">
      <c r="B272" s="47"/>
      <c r="C272" s="216" t="s">
        <v>426</v>
      </c>
      <c r="D272" s="216" t="s">
        <v>143</v>
      </c>
      <c r="E272" s="217" t="s">
        <v>427</v>
      </c>
      <c r="F272" s="218" t="s">
        <v>428</v>
      </c>
      <c r="G272" s="219" t="s">
        <v>372</v>
      </c>
      <c r="H272" s="220">
        <v>3</v>
      </c>
      <c r="I272" s="221"/>
      <c r="J272" s="222">
        <f>ROUND(I272*H272,2)</f>
        <v>0</v>
      </c>
      <c r="K272" s="218" t="s">
        <v>147</v>
      </c>
      <c r="L272" s="73"/>
      <c r="M272" s="223" t="s">
        <v>21</v>
      </c>
      <c r="N272" s="224" t="s">
        <v>42</v>
      </c>
      <c r="O272" s="48"/>
      <c r="P272" s="225">
        <f>O272*H272</f>
        <v>0</v>
      </c>
      <c r="Q272" s="225">
        <v>0.024240000000000001</v>
      </c>
      <c r="R272" s="225">
        <f>Q272*H272</f>
        <v>0.072720000000000007</v>
      </c>
      <c r="S272" s="225">
        <v>0</v>
      </c>
      <c r="T272" s="226">
        <f>S272*H272</f>
        <v>0</v>
      </c>
      <c r="AR272" s="25" t="s">
        <v>148</v>
      </c>
      <c r="AT272" s="25" t="s">
        <v>143</v>
      </c>
      <c r="AU272" s="25" t="s">
        <v>149</v>
      </c>
      <c r="AY272" s="25" t="s">
        <v>139</v>
      </c>
      <c r="BE272" s="227">
        <f>IF(N272="základní",J272,0)</f>
        <v>0</v>
      </c>
      <c r="BF272" s="227">
        <f>IF(N272="snížená",J272,0)</f>
        <v>0</v>
      </c>
      <c r="BG272" s="227">
        <f>IF(N272="zákl. přenesená",J272,0)</f>
        <v>0</v>
      </c>
      <c r="BH272" s="227">
        <f>IF(N272="sníž. přenesená",J272,0)</f>
        <v>0</v>
      </c>
      <c r="BI272" s="227">
        <f>IF(N272="nulová",J272,0)</f>
        <v>0</v>
      </c>
      <c r="BJ272" s="25" t="s">
        <v>76</v>
      </c>
      <c r="BK272" s="227">
        <f>ROUND(I272*H272,2)</f>
        <v>0</v>
      </c>
      <c r="BL272" s="25" t="s">
        <v>148</v>
      </c>
      <c r="BM272" s="25" t="s">
        <v>429</v>
      </c>
    </row>
    <row r="273" s="11" customFormat="1">
      <c r="B273" s="228"/>
      <c r="C273" s="229"/>
      <c r="D273" s="230" t="s">
        <v>151</v>
      </c>
      <c r="E273" s="231" t="s">
        <v>21</v>
      </c>
      <c r="F273" s="232" t="s">
        <v>149</v>
      </c>
      <c r="G273" s="229"/>
      <c r="H273" s="233">
        <v>3</v>
      </c>
      <c r="I273" s="234"/>
      <c r="J273" s="229"/>
      <c r="K273" s="229"/>
      <c r="L273" s="235"/>
      <c r="M273" s="236"/>
      <c r="N273" s="237"/>
      <c r="O273" s="237"/>
      <c r="P273" s="237"/>
      <c r="Q273" s="237"/>
      <c r="R273" s="237"/>
      <c r="S273" s="237"/>
      <c r="T273" s="238"/>
      <c r="AT273" s="239" t="s">
        <v>151</v>
      </c>
      <c r="AU273" s="239" t="s">
        <v>149</v>
      </c>
      <c r="AV273" s="11" t="s">
        <v>87</v>
      </c>
      <c r="AW273" s="11" t="s">
        <v>35</v>
      </c>
      <c r="AX273" s="11" t="s">
        <v>76</v>
      </c>
      <c r="AY273" s="239" t="s">
        <v>139</v>
      </c>
    </row>
    <row r="274" s="14" customFormat="1">
      <c r="B274" s="272"/>
      <c r="C274" s="273"/>
      <c r="D274" s="230" t="s">
        <v>151</v>
      </c>
      <c r="E274" s="274" t="s">
        <v>21</v>
      </c>
      <c r="F274" s="275" t="s">
        <v>430</v>
      </c>
      <c r="G274" s="273"/>
      <c r="H274" s="274" t="s">
        <v>21</v>
      </c>
      <c r="I274" s="276"/>
      <c r="J274" s="273"/>
      <c r="K274" s="273"/>
      <c r="L274" s="277"/>
      <c r="M274" s="278"/>
      <c r="N274" s="279"/>
      <c r="O274" s="279"/>
      <c r="P274" s="279"/>
      <c r="Q274" s="279"/>
      <c r="R274" s="279"/>
      <c r="S274" s="279"/>
      <c r="T274" s="280"/>
      <c r="AT274" s="281" t="s">
        <v>151</v>
      </c>
      <c r="AU274" s="281" t="s">
        <v>149</v>
      </c>
      <c r="AV274" s="14" t="s">
        <v>76</v>
      </c>
      <c r="AW274" s="14" t="s">
        <v>35</v>
      </c>
      <c r="AX274" s="14" t="s">
        <v>71</v>
      </c>
      <c r="AY274" s="281" t="s">
        <v>139</v>
      </c>
    </row>
    <row r="275" s="10" customFormat="1" ht="29.88" customHeight="1">
      <c r="B275" s="200"/>
      <c r="C275" s="201"/>
      <c r="D275" s="202" t="s">
        <v>70</v>
      </c>
      <c r="E275" s="214" t="s">
        <v>186</v>
      </c>
      <c r="F275" s="214" t="s">
        <v>431</v>
      </c>
      <c r="G275" s="201"/>
      <c r="H275" s="201"/>
      <c r="I275" s="204"/>
      <c r="J275" s="215">
        <f>BK275</f>
        <v>0</v>
      </c>
      <c r="K275" s="201"/>
      <c r="L275" s="206"/>
      <c r="M275" s="207"/>
      <c r="N275" s="208"/>
      <c r="O275" s="208"/>
      <c r="P275" s="209">
        <f>P276+P279</f>
        <v>0</v>
      </c>
      <c r="Q275" s="208"/>
      <c r="R275" s="209">
        <f>R276+R279</f>
        <v>3.2546920000000004</v>
      </c>
      <c r="S275" s="208"/>
      <c r="T275" s="210">
        <f>T276+T279</f>
        <v>0</v>
      </c>
      <c r="AR275" s="211" t="s">
        <v>76</v>
      </c>
      <c r="AT275" s="212" t="s">
        <v>70</v>
      </c>
      <c r="AU275" s="212" t="s">
        <v>76</v>
      </c>
      <c r="AY275" s="211" t="s">
        <v>139</v>
      </c>
      <c r="BK275" s="213">
        <f>BK276+BK279</f>
        <v>0</v>
      </c>
    </row>
    <row r="276" s="10" customFormat="1" ht="14.88" customHeight="1">
      <c r="B276" s="200"/>
      <c r="C276" s="201"/>
      <c r="D276" s="202" t="s">
        <v>70</v>
      </c>
      <c r="E276" s="214" t="s">
        <v>432</v>
      </c>
      <c r="F276" s="214" t="s">
        <v>433</v>
      </c>
      <c r="G276" s="201"/>
      <c r="H276" s="201"/>
      <c r="I276" s="204"/>
      <c r="J276" s="215">
        <f>BK276</f>
        <v>0</v>
      </c>
      <c r="K276" s="201"/>
      <c r="L276" s="206"/>
      <c r="M276" s="207"/>
      <c r="N276" s="208"/>
      <c r="O276" s="208"/>
      <c r="P276" s="209">
        <f>SUM(P277:P278)</f>
        <v>0</v>
      </c>
      <c r="Q276" s="208"/>
      <c r="R276" s="209">
        <f>SUM(R277:R278)</f>
        <v>0.040382000000000001</v>
      </c>
      <c r="S276" s="208"/>
      <c r="T276" s="210">
        <f>SUM(T277:T278)</f>
        <v>0</v>
      </c>
      <c r="AR276" s="211" t="s">
        <v>76</v>
      </c>
      <c r="AT276" s="212" t="s">
        <v>70</v>
      </c>
      <c r="AU276" s="212" t="s">
        <v>87</v>
      </c>
      <c r="AY276" s="211" t="s">
        <v>139</v>
      </c>
      <c r="BK276" s="213">
        <f>SUM(BK277:BK278)</f>
        <v>0</v>
      </c>
    </row>
    <row r="277" s="1" customFormat="1" ht="25.5" customHeight="1">
      <c r="B277" s="47"/>
      <c r="C277" s="216" t="s">
        <v>332</v>
      </c>
      <c r="D277" s="216" t="s">
        <v>143</v>
      </c>
      <c r="E277" s="217" t="s">
        <v>434</v>
      </c>
      <c r="F277" s="218" t="s">
        <v>435</v>
      </c>
      <c r="G277" s="219" t="s">
        <v>365</v>
      </c>
      <c r="H277" s="220">
        <v>66.200000000000003</v>
      </c>
      <c r="I277" s="221"/>
      <c r="J277" s="222">
        <f>ROUND(I277*H277,2)</f>
        <v>0</v>
      </c>
      <c r="K277" s="218" t="s">
        <v>147</v>
      </c>
      <c r="L277" s="73"/>
      <c r="M277" s="223" t="s">
        <v>21</v>
      </c>
      <c r="N277" s="224" t="s">
        <v>42</v>
      </c>
      <c r="O277" s="48"/>
      <c r="P277" s="225">
        <f>O277*H277</f>
        <v>0</v>
      </c>
      <c r="Q277" s="225">
        <v>0</v>
      </c>
      <c r="R277" s="225">
        <f>Q277*H277</f>
        <v>0</v>
      </c>
      <c r="S277" s="225">
        <v>0</v>
      </c>
      <c r="T277" s="226">
        <f>S277*H277</f>
        <v>0</v>
      </c>
      <c r="AR277" s="25" t="s">
        <v>148</v>
      </c>
      <c r="AT277" s="25" t="s">
        <v>143</v>
      </c>
      <c r="AU277" s="25" t="s">
        <v>149</v>
      </c>
      <c r="AY277" s="25" t="s">
        <v>139</v>
      </c>
      <c r="BE277" s="227">
        <f>IF(N277="základní",J277,0)</f>
        <v>0</v>
      </c>
      <c r="BF277" s="227">
        <f>IF(N277="snížená",J277,0)</f>
        <v>0</v>
      </c>
      <c r="BG277" s="227">
        <f>IF(N277="zákl. přenesená",J277,0)</f>
        <v>0</v>
      </c>
      <c r="BH277" s="227">
        <f>IF(N277="sníž. přenesená",J277,0)</f>
        <v>0</v>
      </c>
      <c r="BI277" s="227">
        <f>IF(N277="nulová",J277,0)</f>
        <v>0</v>
      </c>
      <c r="BJ277" s="25" t="s">
        <v>76</v>
      </c>
      <c r="BK277" s="227">
        <f>ROUND(I277*H277,2)</f>
        <v>0</v>
      </c>
      <c r="BL277" s="25" t="s">
        <v>148</v>
      </c>
      <c r="BM277" s="25" t="s">
        <v>436</v>
      </c>
    </row>
    <row r="278" s="1" customFormat="1" ht="38.25" customHeight="1">
      <c r="B278" s="47"/>
      <c r="C278" s="216" t="s">
        <v>348</v>
      </c>
      <c r="D278" s="216" t="s">
        <v>143</v>
      </c>
      <c r="E278" s="217" t="s">
        <v>437</v>
      </c>
      <c r="F278" s="218" t="s">
        <v>438</v>
      </c>
      <c r="G278" s="219" t="s">
        <v>365</v>
      </c>
      <c r="H278" s="220">
        <v>66.200000000000003</v>
      </c>
      <c r="I278" s="221"/>
      <c r="J278" s="222">
        <f>ROUND(I278*H278,2)</f>
        <v>0</v>
      </c>
      <c r="K278" s="218" t="s">
        <v>147</v>
      </c>
      <c r="L278" s="73"/>
      <c r="M278" s="223" t="s">
        <v>21</v>
      </c>
      <c r="N278" s="224" t="s">
        <v>42</v>
      </c>
      <c r="O278" s="48"/>
      <c r="P278" s="225">
        <f>O278*H278</f>
        <v>0</v>
      </c>
      <c r="Q278" s="225">
        <v>0.00060999999999999997</v>
      </c>
      <c r="R278" s="225">
        <f>Q278*H278</f>
        <v>0.040382000000000001</v>
      </c>
      <c r="S278" s="225">
        <v>0</v>
      </c>
      <c r="T278" s="226">
        <f>S278*H278</f>
        <v>0</v>
      </c>
      <c r="AR278" s="25" t="s">
        <v>148</v>
      </c>
      <c r="AT278" s="25" t="s">
        <v>143</v>
      </c>
      <c r="AU278" s="25" t="s">
        <v>149</v>
      </c>
      <c r="AY278" s="25" t="s">
        <v>139</v>
      </c>
      <c r="BE278" s="227">
        <f>IF(N278="základní",J278,0)</f>
        <v>0</v>
      </c>
      <c r="BF278" s="227">
        <f>IF(N278="snížená",J278,0)</f>
        <v>0</v>
      </c>
      <c r="BG278" s="227">
        <f>IF(N278="zákl. přenesená",J278,0)</f>
        <v>0</v>
      </c>
      <c r="BH278" s="227">
        <f>IF(N278="sníž. přenesená",J278,0)</f>
        <v>0</v>
      </c>
      <c r="BI278" s="227">
        <f>IF(N278="nulová",J278,0)</f>
        <v>0</v>
      </c>
      <c r="BJ278" s="25" t="s">
        <v>76</v>
      </c>
      <c r="BK278" s="227">
        <f>ROUND(I278*H278,2)</f>
        <v>0</v>
      </c>
      <c r="BL278" s="25" t="s">
        <v>148</v>
      </c>
      <c r="BM278" s="25" t="s">
        <v>439</v>
      </c>
    </row>
    <row r="279" s="10" customFormat="1" ht="22.32" customHeight="1">
      <c r="B279" s="200"/>
      <c r="C279" s="201"/>
      <c r="D279" s="202" t="s">
        <v>70</v>
      </c>
      <c r="E279" s="214" t="s">
        <v>440</v>
      </c>
      <c r="F279" s="214" t="s">
        <v>441</v>
      </c>
      <c r="G279" s="201"/>
      <c r="H279" s="201"/>
      <c r="I279" s="204"/>
      <c r="J279" s="215">
        <f>BK279</f>
        <v>0</v>
      </c>
      <c r="K279" s="201"/>
      <c r="L279" s="206"/>
      <c r="M279" s="207"/>
      <c r="N279" s="208"/>
      <c r="O279" s="208"/>
      <c r="P279" s="209">
        <f>SUM(P280:P283)</f>
        <v>0</v>
      </c>
      <c r="Q279" s="208"/>
      <c r="R279" s="209">
        <f>SUM(R280:R283)</f>
        <v>3.2143100000000002</v>
      </c>
      <c r="S279" s="208"/>
      <c r="T279" s="210">
        <f>SUM(T280:T283)</f>
        <v>0</v>
      </c>
      <c r="AR279" s="211" t="s">
        <v>76</v>
      </c>
      <c r="AT279" s="212" t="s">
        <v>70</v>
      </c>
      <c r="AU279" s="212" t="s">
        <v>87</v>
      </c>
      <c r="AY279" s="211" t="s">
        <v>139</v>
      </c>
      <c r="BK279" s="213">
        <f>SUM(BK280:BK283)</f>
        <v>0</v>
      </c>
    </row>
    <row r="280" s="1" customFormat="1" ht="16.5" customHeight="1">
      <c r="B280" s="47"/>
      <c r="C280" s="216" t="s">
        <v>442</v>
      </c>
      <c r="D280" s="216" t="s">
        <v>143</v>
      </c>
      <c r="E280" s="217" t="s">
        <v>443</v>
      </c>
      <c r="F280" s="218" t="s">
        <v>444</v>
      </c>
      <c r="G280" s="219" t="s">
        <v>365</v>
      </c>
      <c r="H280" s="220">
        <v>11</v>
      </c>
      <c r="I280" s="221"/>
      <c r="J280" s="222">
        <f>ROUND(I280*H280,2)</f>
        <v>0</v>
      </c>
      <c r="K280" s="218" t="s">
        <v>147</v>
      </c>
      <c r="L280" s="73"/>
      <c r="M280" s="223" t="s">
        <v>21</v>
      </c>
      <c r="N280" s="224" t="s">
        <v>42</v>
      </c>
      <c r="O280" s="48"/>
      <c r="P280" s="225">
        <f>O280*H280</f>
        <v>0</v>
      </c>
      <c r="Q280" s="225">
        <v>0.29221000000000003</v>
      </c>
      <c r="R280" s="225">
        <f>Q280*H280</f>
        <v>3.2143100000000002</v>
      </c>
      <c r="S280" s="225">
        <v>0</v>
      </c>
      <c r="T280" s="226">
        <f>S280*H280</f>
        <v>0</v>
      </c>
      <c r="AR280" s="25" t="s">
        <v>148</v>
      </c>
      <c r="AT280" s="25" t="s">
        <v>143</v>
      </c>
      <c r="AU280" s="25" t="s">
        <v>149</v>
      </c>
      <c r="AY280" s="25" t="s">
        <v>139</v>
      </c>
      <c r="BE280" s="227">
        <f>IF(N280="základní",J280,0)</f>
        <v>0</v>
      </c>
      <c r="BF280" s="227">
        <f>IF(N280="snížená",J280,0)</f>
        <v>0</v>
      </c>
      <c r="BG280" s="227">
        <f>IF(N280="zákl. přenesená",J280,0)</f>
        <v>0</v>
      </c>
      <c r="BH280" s="227">
        <f>IF(N280="sníž. přenesená",J280,0)</f>
        <v>0</v>
      </c>
      <c r="BI280" s="227">
        <f>IF(N280="nulová",J280,0)</f>
        <v>0</v>
      </c>
      <c r="BJ280" s="25" t="s">
        <v>76</v>
      </c>
      <c r="BK280" s="227">
        <f>ROUND(I280*H280,2)</f>
        <v>0</v>
      </c>
      <c r="BL280" s="25" t="s">
        <v>148</v>
      </c>
      <c r="BM280" s="25" t="s">
        <v>445</v>
      </c>
    </row>
    <row r="281" s="11" customFormat="1">
      <c r="B281" s="228"/>
      <c r="C281" s="229"/>
      <c r="D281" s="230" t="s">
        <v>151</v>
      </c>
      <c r="E281" s="231" t="s">
        <v>21</v>
      </c>
      <c r="F281" s="232" t="s">
        <v>141</v>
      </c>
      <c r="G281" s="229"/>
      <c r="H281" s="233">
        <v>11</v>
      </c>
      <c r="I281" s="234"/>
      <c r="J281" s="229"/>
      <c r="K281" s="229"/>
      <c r="L281" s="235"/>
      <c r="M281" s="236"/>
      <c r="N281" s="237"/>
      <c r="O281" s="237"/>
      <c r="P281" s="237"/>
      <c r="Q281" s="237"/>
      <c r="R281" s="237"/>
      <c r="S281" s="237"/>
      <c r="T281" s="238"/>
      <c r="AT281" s="239" t="s">
        <v>151</v>
      </c>
      <c r="AU281" s="239" t="s">
        <v>149</v>
      </c>
      <c r="AV281" s="11" t="s">
        <v>87</v>
      </c>
      <c r="AW281" s="11" t="s">
        <v>35</v>
      </c>
      <c r="AX281" s="11" t="s">
        <v>76</v>
      </c>
      <c r="AY281" s="239" t="s">
        <v>139</v>
      </c>
    </row>
    <row r="282" s="14" customFormat="1">
      <c r="B282" s="272"/>
      <c r="C282" s="273"/>
      <c r="D282" s="230" t="s">
        <v>151</v>
      </c>
      <c r="E282" s="274" t="s">
        <v>21</v>
      </c>
      <c r="F282" s="275" t="s">
        <v>310</v>
      </c>
      <c r="G282" s="273"/>
      <c r="H282" s="274" t="s">
        <v>21</v>
      </c>
      <c r="I282" s="276"/>
      <c r="J282" s="273"/>
      <c r="K282" s="273"/>
      <c r="L282" s="277"/>
      <c r="M282" s="278"/>
      <c r="N282" s="279"/>
      <c r="O282" s="279"/>
      <c r="P282" s="279"/>
      <c r="Q282" s="279"/>
      <c r="R282" s="279"/>
      <c r="S282" s="279"/>
      <c r="T282" s="280"/>
      <c r="AT282" s="281" t="s">
        <v>151</v>
      </c>
      <c r="AU282" s="281" t="s">
        <v>149</v>
      </c>
      <c r="AV282" s="14" t="s">
        <v>76</v>
      </c>
      <c r="AW282" s="14" t="s">
        <v>35</v>
      </c>
      <c r="AX282" s="14" t="s">
        <v>71</v>
      </c>
      <c r="AY282" s="281" t="s">
        <v>139</v>
      </c>
    </row>
    <row r="283" s="1" customFormat="1" ht="16.5" customHeight="1">
      <c r="B283" s="47"/>
      <c r="C283" s="262" t="s">
        <v>446</v>
      </c>
      <c r="D283" s="262" t="s">
        <v>257</v>
      </c>
      <c r="E283" s="263" t="s">
        <v>447</v>
      </c>
      <c r="F283" s="264" t="s">
        <v>448</v>
      </c>
      <c r="G283" s="265" t="s">
        <v>21</v>
      </c>
      <c r="H283" s="266">
        <v>11</v>
      </c>
      <c r="I283" s="267"/>
      <c r="J283" s="268">
        <f>ROUND(I283*H283,2)</f>
        <v>0</v>
      </c>
      <c r="K283" s="264" t="s">
        <v>21</v>
      </c>
      <c r="L283" s="269"/>
      <c r="M283" s="270" t="s">
        <v>21</v>
      </c>
      <c r="N283" s="271" t="s">
        <v>42</v>
      </c>
      <c r="O283" s="48"/>
      <c r="P283" s="225">
        <f>O283*H283</f>
        <v>0</v>
      </c>
      <c r="Q283" s="225">
        <v>0</v>
      </c>
      <c r="R283" s="225">
        <f>Q283*H283</f>
        <v>0</v>
      </c>
      <c r="S283" s="225">
        <v>0</v>
      </c>
      <c r="T283" s="226">
        <f>S283*H283</f>
        <v>0</v>
      </c>
      <c r="AR283" s="25" t="s">
        <v>179</v>
      </c>
      <c r="AT283" s="25" t="s">
        <v>257</v>
      </c>
      <c r="AU283" s="25" t="s">
        <v>149</v>
      </c>
      <c r="AY283" s="25" t="s">
        <v>139</v>
      </c>
      <c r="BE283" s="227">
        <f>IF(N283="základní",J283,0)</f>
        <v>0</v>
      </c>
      <c r="BF283" s="227">
        <f>IF(N283="snížená",J283,0)</f>
        <v>0</v>
      </c>
      <c r="BG283" s="227">
        <f>IF(N283="zákl. přenesená",J283,0)</f>
        <v>0</v>
      </c>
      <c r="BH283" s="227">
        <f>IF(N283="sníž. přenesená",J283,0)</f>
        <v>0</v>
      </c>
      <c r="BI283" s="227">
        <f>IF(N283="nulová",J283,0)</f>
        <v>0</v>
      </c>
      <c r="BJ283" s="25" t="s">
        <v>76</v>
      </c>
      <c r="BK283" s="227">
        <f>ROUND(I283*H283,2)</f>
        <v>0</v>
      </c>
      <c r="BL283" s="25" t="s">
        <v>148</v>
      </c>
      <c r="BM283" s="25" t="s">
        <v>449</v>
      </c>
    </row>
    <row r="284" s="10" customFormat="1" ht="29.88" customHeight="1">
      <c r="B284" s="200"/>
      <c r="C284" s="201"/>
      <c r="D284" s="202" t="s">
        <v>70</v>
      </c>
      <c r="E284" s="214" t="s">
        <v>450</v>
      </c>
      <c r="F284" s="214" t="s">
        <v>451</v>
      </c>
      <c r="G284" s="201"/>
      <c r="H284" s="201"/>
      <c r="I284" s="204"/>
      <c r="J284" s="215">
        <f>BK284</f>
        <v>0</v>
      </c>
      <c r="K284" s="201"/>
      <c r="L284" s="206"/>
      <c r="M284" s="207"/>
      <c r="N284" s="208"/>
      <c r="O284" s="208"/>
      <c r="P284" s="209">
        <f>SUM(P285:P290)</f>
        <v>0</v>
      </c>
      <c r="Q284" s="208"/>
      <c r="R284" s="209">
        <f>SUM(R285:R290)</f>
        <v>0</v>
      </c>
      <c r="S284" s="208"/>
      <c r="T284" s="210">
        <f>SUM(T285:T290)</f>
        <v>0</v>
      </c>
      <c r="AR284" s="211" t="s">
        <v>76</v>
      </c>
      <c r="AT284" s="212" t="s">
        <v>70</v>
      </c>
      <c r="AU284" s="212" t="s">
        <v>76</v>
      </c>
      <c r="AY284" s="211" t="s">
        <v>139</v>
      </c>
      <c r="BK284" s="213">
        <f>SUM(BK285:BK290)</f>
        <v>0</v>
      </c>
    </row>
    <row r="285" s="1" customFormat="1" ht="25.5" customHeight="1">
      <c r="B285" s="47"/>
      <c r="C285" s="216" t="s">
        <v>452</v>
      </c>
      <c r="D285" s="216" t="s">
        <v>143</v>
      </c>
      <c r="E285" s="217" t="s">
        <v>453</v>
      </c>
      <c r="F285" s="218" t="s">
        <v>454</v>
      </c>
      <c r="G285" s="219" t="s">
        <v>260</v>
      </c>
      <c r="H285" s="220">
        <v>44.765000000000001</v>
      </c>
      <c r="I285" s="221"/>
      <c r="J285" s="222">
        <f>ROUND(I285*H285,2)</f>
        <v>0</v>
      </c>
      <c r="K285" s="218" t="s">
        <v>147</v>
      </c>
      <c r="L285" s="73"/>
      <c r="M285" s="223" t="s">
        <v>21</v>
      </c>
      <c r="N285" s="224" t="s">
        <v>42</v>
      </c>
      <c r="O285" s="48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AR285" s="25" t="s">
        <v>148</v>
      </c>
      <c r="AT285" s="25" t="s">
        <v>143</v>
      </c>
      <c r="AU285" s="25" t="s">
        <v>87</v>
      </c>
      <c r="AY285" s="25" t="s">
        <v>139</v>
      </c>
      <c r="BE285" s="227">
        <f>IF(N285="základní",J285,0)</f>
        <v>0</v>
      </c>
      <c r="BF285" s="227">
        <f>IF(N285="snížená",J285,0)</f>
        <v>0</v>
      </c>
      <c r="BG285" s="227">
        <f>IF(N285="zákl. přenesená",J285,0)</f>
        <v>0</v>
      </c>
      <c r="BH285" s="227">
        <f>IF(N285="sníž. přenesená",J285,0)</f>
        <v>0</v>
      </c>
      <c r="BI285" s="227">
        <f>IF(N285="nulová",J285,0)</f>
        <v>0</v>
      </c>
      <c r="BJ285" s="25" t="s">
        <v>76</v>
      </c>
      <c r="BK285" s="227">
        <f>ROUND(I285*H285,2)</f>
        <v>0</v>
      </c>
      <c r="BL285" s="25" t="s">
        <v>148</v>
      </c>
      <c r="BM285" s="25" t="s">
        <v>455</v>
      </c>
    </row>
    <row r="286" s="11" customFormat="1">
      <c r="B286" s="228"/>
      <c r="C286" s="229"/>
      <c r="D286" s="230" t="s">
        <v>151</v>
      </c>
      <c r="E286" s="231" t="s">
        <v>21</v>
      </c>
      <c r="F286" s="232" t="s">
        <v>456</v>
      </c>
      <c r="G286" s="229"/>
      <c r="H286" s="233">
        <v>44.765000000000001</v>
      </c>
      <c r="I286" s="234"/>
      <c r="J286" s="229"/>
      <c r="K286" s="229"/>
      <c r="L286" s="235"/>
      <c r="M286" s="236"/>
      <c r="N286" s="237"/>
      <c r="O286" s="237"/>
      <c r="P286" s="237"/>
      <c r="Q286" s="237"/>
      <c r="R286" s="237"/>
      <c r="S286" s="237"/>
      <c r="T286" s="238"/>
      <c r="AT286" s="239" t="s">
        <v>151</v>
      </c>
      <c r="AU286" s="239" t="s">
        <v>87</v>
      </c>
      <c r="AV286" s="11" t="s">
        <v>87</v>
      </c>
      <c r="AW286" s="11" t="s">
        <v>35</v>
      </c>
      <c r="AX286" s="11" t="s">
        <v>76</v>
      </c>
      <c r="AY286" s="239" t="s">
        <v>139</v>
      </c>
    </row>
    <row r="287" s="14" customFormat="1">
      <c r="B287" s="272"/>
      <c r="C287" s="273"/>
      <c r="D287" s="230" t="s">
        <v>151</v>
      </c>
      <c r="E287" s="274" t="s">
        <v>21</v>
      </c>
      <c r="F287" s="275" t="s">
        <v>457</v>
      </c>
      <c r="G287" s="273"/>
      <c r="H287" s="274" t="s">
        <v>21</v>
      </c>
      <c r="I287" s="276"/>
      <c r="J287" s="273"/>
      <c r="K287" s="273"/>
      <c r="L287" s="277"/>
      <c r="M287" s="278"/>
      <c r="N287" s="279"/>
      <c r="O287" s="279"/>
      <c r="P287" s="279"/>
      <c r="Q287" s="279"/>
      <c r="R287" s="279"/>
      <c r="S287" s="279"/>
      <c r="T287" s="280"/>
      <c r="AT287" s="281" t="s">
        <v>151</v>
      </c>
      <c r="AU287" s="281" t="s">
        <v>87</v>
      </c>
      <c r="AV287" s="14" t="s">
        <v>76</v>
      </c>
      <c r="AW287" s="14" t="s">
        <v>35</v>
      </c>
      <c r="AX287" s="14" t="s">
        <v>71</v>
      </c>
      <c r="AY287" s="281" t="s">
        <v>139</v>
      </c>
    </row>
    <row r="288" s="1" customFormat="1" ht="25.5" customHeight="1">
      <c r="B288" s="47"/>
      <c r="C288" s="216" t="s">
        <v>458</v>
      </c>
      <c r="D288" s="216" t="s">
        <v>143</v>
      </c>
      <c r="E288" s="217" t="s">
        <v>459</v>
      </c>
      <c r="F288" s="218" t="s">
        <v>460</v>
      </c>
      <c r="G288" s="219" t="s">
        <v>260</v>
      </c>
      <c r="H288" s="220">
        <v>44.765000000000001</v>
      </c>
      <c r="I288" s="221"/>
      <c r="J288" s="222">
        <f>ROUND(I288*H288,2)</f>
        <v>0</v>
      </c>
      <c r="K288" s="218" t="s">
        <v>147</v>
      </c>
      <c r="L288" s="73"/>
      <c r="M288" s="223" t="s">
        <v>21</v>
      </c>
      <c r="N288" s="224" t="s">
        <v>42</v>
      </c>
      <c r="O288" s="48"/>
      <c r="P288" s="225">
        <f>O288*H288</f>
        <v>0</v>
      </c>
      <c r="Q288" s="225">
        <v>0</v>
      </c>
      <c r="R288" s="225">
        <f>Q288*H288</f>
        <v>0</v>
      </c>
      <c r="S288" s="225">
        <v>0</v>
      </c>
      <c r="T288" s="226">
        <f>S288*H288</f>
        <v>0</v>
      </c>
      <c r="AR288" s="25" t="s">
        <v>148</v>
      </c>
      <c r="AT288" s="25" t="s">
        <v>143</v>
      </c>
      <c r="AU288" s="25" t="s">
        <v>87</v>
      </c>
      <c r="AY288" s="25" t="s">
        <v>139</v>
      </c>
      <c r="BE288" s="227">
        <f>IF(N288="základní",J288,0)</f>
        <v>0</v>
      </c>
      <c r="BF288" s="227">
        <f>IF(N288="snížená",J288,0)</f>
        <v>0</v>
      </c>
      <c r="BG288" s="227">
        <f>IF(N288="zákl. přenesená",J288,0)</f>
        <v>0</v>
      </c>
      <c r="BH288" s="227">
        <f>IF(N288="sníž. přenesená",J288,0)</f>
        <v>0</v>
      </c>
      <c r="BI288" s="227">
        <f>IF(N288="nulová",J288,0)</f>
        <v>0</v>
      </c>
      <c r="BJ288" s="25" t="s">
        <v>76</v>
      </c>
      <c r="BK288" s="227">
        <f>ROUND(I288*H288,2)</f>
        <v>0</v>
      </c>
      <c r="BL288" s="25" t="s">
        <v>148</v>
      </c>
      <c r="BM288" s="25" t="s">
        <v>461</v>
      </c>
    </row>
    <row r="289" s="1" customFormat="1" ht="16.5" customHeight="1">
      <c r="B289" s="47"/>
      <c r="C289" s="216" t="s">
        <v>462</v>
      </c>
      <c r="D289" s="216" t="s">
        <v>143</v>
      </c>
      <c r="E289" s="217" t="s">
        <v>463</v>
      </c>
      <c r="F289" s="218" t="s">
        <v>464</v>
      </c>
      <c r="G289" s="219" t="s">
        <v>260</v>
      </c>
      <c r="H289" s="220">
        <v>44.765000000000001</v>
      </c>
      <c r="I289" s="221"/>
      <c r="J289" s="222">
        <f>ROUND(I289*H289,2)</f>
        <v>0</v>
      </c>
      <c r="K289" s="218" t="s">
        <v>147</v>
      </c>
      <c r="L289" s="73"/>
      <c r="M289" s="223" t="s">
        <v>21</v>
      </c>
      <c r="N289" s="224" t="s">
        <v>42</v>
      </c>
      <c r="O289" s="48"/>
      <c r="P289" s="225">
        <f>O289*H289</f>
        <v>0</v>
      </c>
      <c r="Q289" s="225">
        <v>0</v>
      </c>
      <c r="R289" s="225">
        <f>Q289*H289</f>
        <v>0</v>
      </c>
      <c r="S289" s="225">
        <v>0</v>
      </c>
      <c r="T289" s="226">
        <f>S289*H289</f>
        <v>0</v>
      </c>
      <c r="AR289" s="25" t="s">
        <v>148</v>
      </c>
      <c r="AT289" s="25" t="s">
        <v>143</v>
      </c>
      <c r="AU289" s="25" t="s">
        <v>87</v>
      </c>
      <c r="AY289" s="25" t="s">
        <v>139</v>
      </c>
      <c r="BE289" s="227">
        <f>IF(N289="základní",J289,0)</f>
        <v>0</v>
      </c>
      <c r="BF289" s="227">
        <f>IF(N289="snížená",J289,0)</f>
        <v>0</v>
      </c>
      <c r="BG289" s="227">
        <f>IF(N289="zákl. přenesená",J289,0)</f>
        <v>0</v>
      </c>
      <c r="BH289" s="227">
        <f>IF(N289="sníž. přenesená",J289,0)</f>
        <v>0</v>
      </c>
      <c r="BI289" s="227">
        <f>IF(N289="nulová",J289,0)</f>
        <v>0</v>
      </c>
      <c r="BJ289" s="25" t="s">
        <v>76</v>
      </c>
      <c r="BK289" s="227">
        <f>ROUND(I289*H289,2)</f>
        <v>0</v>
      </c>
      <c r="BL289" s="25" t="s">
        <v>148</v>
      </c>
      <c r="BM289" s="25" t="s">
        <v>465</v>
      </c>
    </row>
    <row r="290" s="1" customFormat="1" ht="25.5" customHeight="1">
      <c r="B290" s="47"/>
      <c r="C290" s="216" t="s">
        <v>466</v>
      </c>
      <c r="D290" s="216" t="s">
        <v>143</v>
      </c>
      <c r="E290" s="217" t="s">
        <v>467</v>
      </c>
      <c r="F290" s="218" t="s">
        <v>468</v>
      </c>
      <c r="G290" s="219" t="s">
        <v>260</v>
      </c>
      <c r="H290" s="220">
        <v>44.765000000000001</v>
      </c>
      <c r="I290" s="221"/>
      <c r="J290" s="222">
        <f>ROUND(I290*H290,2)</f>
        <v>0</v>
      </c>
      <c r="K290" s="218" t="s">
        <v>147</v>
      </c>
      <c r="L290" s="73"/>
      <c r="M290" s="223" t="s">
        <v>21</v>
      </c>
      <c r="N290" s="224" t="s">
        <v>42</v>
      </c>
      <c r="O290" s="48"/>
      <c r="P290" s="225">
        <f>O290*H290</f>
        <v>0</v>
      </c>
      <c r="Q290" s="225">
        <v>0</v>
      </c>
      <c r="R290" s="225">
        <f>Q290*H290</f>
        <v>0</v>
      </c>
      <c r="S290" s="225">
        <v>0</v>
      </c>
      <c r="T290" s="226">
        <f>S290*H290</f>
        <v>0</v>
      </c>
      <c r="AR290" s="25" t="s">
        <v>148</v>
      </c>
      <c r="AT290" s="25" t="s">
        <v>143</v>
      </c>
      <c r="AU290" s="25" t="s">
        <v>87</v>
      </c>
      <c r="AY290" s="25" t="s">
        <v>139</v>
      </c>
      <c r="BE290" s="227">
        <f>IF(N290="základní",J290,0)</f>
        <v>0</v>
      </c>
      <c r="BF290" s="227">
        <f>IF(N290="snížená",J290,0)</f>
        <v>0</v>
      </c>
      <c r="BG290" s="227">
        <f>IF(N290="zákl. přenesená",J290,0)</f>
        <v>0</v>
      </c>
      <c r="BH290" s="227">
        <f>IF(N290="sníž. přenesená",J290,0)</f>
        <v>0</v>
      </c>
      <c r="BI290" s="227">
        <f>IF(N290="nulová",J290,0)</f>
        <v>0</v>
      </c>
      <c r="BJ290" s="25" t="s">
        <v>76</v>
      </c>
      <c r="BK290" s="227">
        <f>ROUND(I290*H290,2)</f>
        <v>0</v>
      </c>
      <c r="BL290" s="25" t="s">
        <v>148</v>
      </c>
      <c r="BM290" s="25" t="s">
        <v>469</v>
      </c>
    </row>
    <row r="291" s="10" customFormat="1" ht="29.88" customHeight="1">
      <c r="B291" s="200"/>
      <c r="C291" s="201"/>
      <c r="D291" s="202" t="s">
        <v>70</v>
      </c>
      <c r="E291" s="214" t="s">
        <v>470</v>
      </c>
      <c r="F291" s="214" t="s">
        <v>471</v>
      </c>
      <c r="G291" s="201"/>
      <c r="H291" s="201"/>
      <c r="I291" s="204"/>
      <c r="J291" s="215">
        <f>BK291</f>
        <v>0</v>
      </c>
      <c r="K291" s="201"/>
      <c r="L291" s="206"/>
      <c r="M291" s="207"/>
      <c r="N291" s="208"/>
      <c r="O291" s="208"/>
      <c r="P291" s="209">
        <f>SUM(P292:P301)</f>
        <v>0</v>
      </c>
      <c r="Q291" s="208"/>
      <c r="R291" s="209">
        <f>SUM(R292:R301)</f>
        <v>0</v>
      </c>
      <c r="S291" s="208"/>
      <c r="T291" s="210">
        <f>SUM(T292:T301)</f>
        <v>0</v>
      </c>
      <c r="AR291" s="211" t="s">
        <v>76</v>
      </c>
      <c r="AT291" s="212" t="s">
        <v>70</v>
      </c>
      <c r="AU291" s="212" t="s">
        <v>76</v>
      </c>
      <c r="AY291" s="211" t="s">
        <v>139</v>
      </c>
      <c r="BK291" s="213">
        <f>SUM(BK292:BK301)</f>
        <v>0</v>
      </c>
    </row>
    <row r="292" s="1" customFormat="1" ht="25.5" customHeight="1">
      <c r="B292" s="47"/>
      <c r="C292" s="216" t="s">
        <v>472</v>
      </c>
      <c r="D292" s="216" t="s">
        <v>143</v>
      </c>
      <c r="E292" s="217" t="s">
        <v>473</v>
      </c>
      <c r="F292" s="218" t="s">
        <v>474</v>
      </c>
      <c r="G292" s="219" t="s">
        <v>260</v>
      </c>
      <c r="H292" s="220">
        <v>59.459000000000003</v>
      </c>
      <c r="I292" s="221"/>
      <c r="J292" s="222">
        <f>ROUND(I292*H292,2)</f>
        <v>0</v>
      </c>
      <c r="K292" s="218" t="s">
        <v>147</v>
      </c>
      <c r="L292" s="73"/>
      <c r="M292" s="223" t="s">
        <v>21</v>
      </c>
      <c r="N292" s="224" t="s">
        <v>42</v>
      </c>
      <c r="O292" s="48"/>
      <c r="P292" s="225">
        <f>O292*H292</f>
        <v>0</v>
      </c>
      <c r="Q292" s="225">
        <v>0</v>
      </c>
      <c r="R292" s="225">
        <f>Q292*H292</f>
        <v>0</v>
      </c>
      <c r="S292" s="225">
        <v>0</v>
      </c>
      <c r="T292" s="226">
        <f>S292*H292</f>
        <v>0</v>
      </c>
      <c r="AR292" s="25" t="s">
        <v>148</v>
      </c>
      <c r="AT292" s="25" t="s">
        <v>143</v>
      </c>
      <c r="AU292" s="25" t="s">
        <v>87</v>
      </c>
      <c r="AY292" s="25" t="s">
        <v>139</v>
      </c>
      <c r="BE292" s="227">
        <f>IF(N292="základní",J292,0)</f>
        <v>0</v>
      </c>
      <c r="BF292" s="227">
        <f>IF(N292="snížená",J292,0)</f>
        <v>0</v>
      </c>
      <c r="BG292" s="227">
        <f>IF(N292="zákl. přenesená",J292,0)</f>
        <v>0</v>
      </c>
      <c r="BH292" s="227">
        <f>IF(N292="sníž. přenesená",J292,0)</f>
        <v>0</v>
      </c>
      <c r="BI292" s="227">
        <f>IF(N292="nulová",J292,0)</f>
        <v>0</v>
      </c>
      <c r="BJ292" s="25" t="s">
        <v>76</v>
      </c>
      <c r="BK292" s="227">
        <f>ROUND(I292*H292,2)</f>
        <v>0</v>
      </c>
      <c r="BL292" s="25" t="s">
        <v>148</v>
      </c>
      <c r="BM292" s="25" t="s">
        <v>475</v>
      </c>
    </row>
    <row r="293" s="11" customFormat="1">
      <c r="B293" s="228"/>
      <c r="C293" s="229"/>
      <c r="D293" s="230" t="s">
        <v>151</v>
      </c>
      <c r="E293" s="231" t="s">
        <v>21</v>
      </c>
      <c r="F293" s="232" t="s">
        <v>476</v>
      </c>
      <c r="G293" s="229"/>
      <c r="H293" s="233">
        <v>59.459000000000003</v>
      </c>
      <c r="I293" s="234"/>
      <c r="J293" s="229"/>
      <c r="K293" s="229"/>
      <c r="L293" s="235"/>
      <c r="M293" s="236"/>
      <c r="N293" s="237"/>
      <c r="O293" s="237"/>
      <c r="P293" s="237"/>
      <c r="Q293" s="237"/>
      <c r="R293" s="237"/>
      <c r="S293" s="237"/>
      <c r="T293" s="238"/>
      <c r="AT293" s="239" t="s">
        <v>151</v>
      </c>
      <c r="AU293" s="239" t="s">
        <v>87</v>
      </c>
      <c r="AV293" s="11" t="s">
        <v>87</v>
      </c>
      <c r="AW293" s="11" t="s">
        <v>35</v>
      </c>
      <c r="AX293" s="11" t="s">
        <v>76</v>
      </c>
      <c r="AY293" s="239" t="s">
        <v>139</v>
      </c>
    </row>
    <row r="294" s="14" customFormat="1">
      <c r="B294" s="272"/>
      <c r="C294" s="273"/>
      <c r="D294" s="230" t="s">
        <v>151</v>
      </c>
      <c r="E294" s="274" t="s">
        <v>21</v>
      </c>
      <c r="F294" s="275" t="s">
        <v>477</v>
      </c>
      <c r="G294" s="273"/>
      <c r="H294" s="274" t="s">
        <v>21</v>
      </c>
      <c r="I294" s="276"/>
      <c r="J294" s="273"/>
      <c r="K294" s="273"/>
      <c r="L294" s="277"/>
      <c r="M294" s="278"/>
      <c r="N294" s="279"/>
      <c r="O294" s="279"/>
      <c r="P294" s="279"/>
      <c r="Q294" s="279"/>
      <c r="R294" s="279"/>
      <c r="S294" s="279"/>
      <c r="T294" s="280"/>
      <c r="AT294" s="281" t="s">
        <v>151</v>
      </c>
      <c r="AU294" s="281" t="s">
        <v>87</v>
      </c>
      <c r="AV294" s="14" t="s">
        <v>76</v>
      </c>
      <c r="AW294" s="14" t="s">
        <v>35</v>
      </c>
      <c r="AX294" s="14" t="s">
        <v>71</v>
      </c>
      <c r="AY294" s="281" t="s">
        <v>139</v>
      </c>
    </row>
    <row r="295" s="1" customFormat="1" ht="25.5" customHeight="1">
      <c r="B295" s="47"/>
      <c r="C295" s="216" t="s">
        <v>478</v>
      </c>
      <c r="D295" s="216" t="s">
        <v>143</v>
      </c>
      <c r="E295" s="217" t="s">
        <v>479</v>
      </c>
      <c r="F295" s="218" t="s">
        <v>480</v>
      </c>
      <c r="G295" s="219" t="s">
        <v>260</v>
      </c>
      <c r="H295" s="220">
        <v>22.103999999999999</v>
      </c>
      <c r="I295" s="221"/>
      <c r="J295" s="222">
        <f>ROUND(I295*H295,2)</f>
        <v>0</v>
      </c>
      <c r="K295" s="218" t="s">
        <v>147</v>
      </c>
      <c r="L295" s="73"/>
      <c r="M295" s="223" t="s">
        <v>21</v>
      </c>
      <c r="N295" s="224" t="s">
        <v>42</v>
      </c>
      <c r="O295" s="48"/>
      <c r="P295" s="225">
        <f>O295*H295</f>
        <v>0</v>
      </c>
      <c r="Q295" s="225">
        <v>0</v>
      </c>
      <c r="R295" s="225">
        <f>Q295*H295</f>
        <v>0</v>
      </c>
      <c r="S295" s="225">
        <v>0</v>
      </c>
      <c r="T295" s="226">
        <f>S295*H295</f>
        <v>0</v>
      </c>
      <c r="AR295" s="25" t="s">
        <v>148</v>
      </c>
      <c r="AT295" s="25" t="s">
        <v>143</v>
      </c>
      <c r="AU295" s="25" t="s">
        <v>87</v>
      </c>
      <c r="AY295" s="25" t="s">
        <v>139</v>
      </c>
      <c r="BE295" s="227">
        <f>IF(N295="základní",J295,0)</f>
        <v>0</v>
      </c>
      <c r="BF295" s="227">
        <f>IF(N295="snížená",J295,0)</f>
        <v>0</v>
      </c>
      <c r="BG295" s="227">
        <f>IF(N295="zákl. přenesená",J295,0)</f>
        <v>0</v>
      </c>
      <c r="BH295" s="227">
        <f>IF(N295="sníž. přenesená",J295,0)</f>
        <v>0</v>
      </c>
      <c r="BI295" s="227">
        <f>IF(N295="nulová",J295,0)</f>
        <v>0</v>
      </c>
      <c r="BJ295" s="25" t="s">
        <v>76</v>
      </c>
      <c r="BK295" s="227">
        <f>ROUND(I295*H295,2)</f>
        <v>0</v>
      </c>
      <c r="BL295" s="25" t="s">
        <v>148</v>
      </c>
      <c r="BM295" s="25" t="s">
        <v>481</v>
      </c>
    </row>
    <row r="296" s="11" customFormat="1">
      <c r="B296" s="228"/>
      <c r="C296" s="229"/>
      <c r="D296" s="230" t="s">
        <v>151</v>
      </c>
      <c r="E296" s="231" t="s">
        <v>21</v>
      </c>
      <c r="F296" s="232" t="s">
        <v>482</v>
      </c>
      <c r="G296" s="229"/>
      <c r="H296" s="233">
        <v>22.103999999999999</v>
      </c>
      <c r="I296" s="234"/>
      <c r="J296" s="229"/>
      <c r="K296" s="229"/>
      <c r="L296" s="235"/>
      <c r="M296" s="236"/>
      <c r="N296" s="237"/>
      <c r="O296" s="237"/>
      <c r="P296" s="237"/>
      <c r="Q296" s="237"/>
      <c r="R296" s="237"/>
      <c r="S296" s="237"/>
      <c r="T296" s="238"/>
      <c r="AT296" s="239" t="s">
        <v>151</v>
      </c>
      <c r="AU296" s="239" t="s">
        <v>87</v>
      </c>
      <c r="AV296" s="11" t="s">
        <v>87</v>
      </c>
      <c r="AW296" s="11" t="s">
        <v>35</v>
      </c>
      <c r="AX296" s="11" t="s">
        <v>76</v>
      </c>
      <c r="AY296" s="239" t="s">
        <v>139</v>
      </c>
    </row>
    <row r="297" s="14" customFormat="1">
      <c r="B297" s="272"/>
      <c r="C297" s="273"/>
      <c r="D297" s="230" t="s">
        <v>151</v>
      </c>
      <c r="E297" s="274" t="s">
        <v>21</v>
      </c>
      <c r="F297" s="275" t="s">
        <v>483</v>
      </c>
      <c r="G297" s="273"/>
      <c r="H297" s="274" t="s">
        <v>21</v>
      </c>
      <c r="I297" s="276"/>
      <c r="J297" s="273"/>
      <c r="K297" s="273"/>
      <c r="L297" s="277"/>
      <c r="M297" s="278"/>
      <c r="N297" s="279"/>
      <c r="O297" s="279"/>
      <c r="P297" s="279"/>
      <c r="Q297" s="279"/>
      <c r="R297" s="279"/>
      <c r="S297" s="279"/>
      <c r="T297" s="280"/>
      <c r="AT297" s="281" t="s">
        <v>151</v>
      </c>
      <c r="AU297" s="281" t="s">
        <v>87</v>
      </c>
      <c r="AV297" s="14" t="s">
        <v>76</v>
      </c>
      <c r="AW297" s="14" t="s">
        <v>35</v>
      </c>
      <c r="AX297" s="14" t="s">
        <v>71</v>
      </c>
      <c r="AY297" s="281" t="s">
        <v>139</v>
      </c>
    </row>
    <row r="298" s="1" customFormat="1" ht="38.25" customHeight="1">
      <c r="B298" s="47"/>
      <c r="C298" s="216" t="s">
        <v>484</v>
      </c>
      <c r="D298" s="216" t="s">
        <v>143</v>
      </c>
      <c r="E298" s="217" t="s">
        <v>485</v>
      </c>
      <c r="F298" s="218" t="s">
        <v>486</v>
      </c>
      <c r="G298" s="219" t="s">
        <v>260</v>
      </c>
      <c r="H298" s="220">
        <v>22.103999999999999</v>
      </c>
      <c r="I298" s="221"/>
      <c r="J298" s="222">
        <f>ROUND(I298*H298,2)</f>
        <v>0</v>
      </c>
      <c r="K298" s="218" t="s">
        <v>147</v>
      </c>
      <c r="L298" s="73"/>
      <c r="M298" s="223" t="s">
        <v>21</v>
      </c>
      <c r="N298" s="224" t="s">
        <v>42</v>
      </c>
      <c r="O298" s="48"/>
      <c r="P298" s="225">
        <f>O298*H298</f>
        <v>0</v>
      </c>
      <c r="Q298" s="225">
        <v>0</v>
      </c>
      <c r="R298" s="225">
        <f>Q298*H298</f>
        <v>0</v>
      </c>
      <c r="S298" s="225">
        <v>0</v>
      </c>
      <c r="T298" s="226">
        <f>S298*H298</f>
        <v>0</v>
      </c>
      <c r="AR298" s="25" t="s">
        <v>148</v>
      </c>
      <c r="AT298" s="25" t="s">
        <v>143</v>
      </c>
      <c r="AU298" s="25" t="s">
        <v>87</v>
      </c>
      <c r="AY298" s="25" t="s">
        <v>139</v>
      </c>
      <c r="BE298" s="227">
        <f>IF(N298="základní",J298,0)</f>
        <v>0</v>
      </c>
      <c r="BF298" s="227">
        <f>IF(N298="snížená",J298,0)</f>
        <v>0</v>
      </c>
      <c r="BG298" s="227">
        <f>IF(N298="zákl. přenesená",J298,0)</f>
        <v>0</v>
      </c>
      <c r="BH298" s="227">
        <f>IF(N298="sníž. přenesená",J298,0)</f>
        <v>0</v>
      </c>
      <c r="BI298" s="227">
        <f>IF(N298="nulová",J298,0)</f>
        <v>0</v>
      </c>
      <c r="BJ298" s="25" t="s">
        <v>76</v>
      </c>
      <c r="BK298" s="227">
        <f>ROUND(I298*H298,2)</f>
        <v>0</v>
      </c>
      <c r="BL298" s="25" t="s">
        <v>148</v>
      </c>
      <c r="BM298" s="25" t="s">
        <v>487</v>
      </c>
    </row>
    <row r="299" s="1" customFormat="1" ht="38.25" customHeight="1">
      <c r="B299" s="47"/>
      <c r="C299" s="216" t="s">
        <v>488</v>
      </c>
      <c r="D299" s="216" t="s">
        <v>143</v>
      </c>
      <c r="E299" s="217" t="s">
        <v>489</v>
      </c>
      <c r="F299" s="218" t="s">
        <v>490</v>
      </c>
      <c r="G299" s="219" t="s">
        <v>260</v>
      </c>
      <c r="H299" s="220">
        <v>182.119</v>
      </c>
      <c r="I299" s="221"/>
      <c r="J299" s="222">
        <f>ROUND(I299*H299,2)</f>
        <v>0</v>
      </c>
      <c r="K299" s="218" t="s">
        <v>147</v>
      </c>
      <c r="L299" s="73"/>
      <c r="M299" s="223" t="s">
        <v>21</v>
      </c>
      <c r="N299" s="224" t="s">
        <v>42</v>
      </c>
      <c r="O299" s="48"/>
      <c r="P299" s="225">
        <f>O299*H299</f>
        <v>0</v>
      </c>
      <c r="Q299" s="225">
        <v>0</v>
      </c>
      <c r="R299" s="225">
        <f>Q299*H299</f>
        <v>0</v>
      </c>
      <c r="S299" s="225">
        <v>0</v>
      </c>
      <c r="T299" s="226">
        <f>S299*H299</f>
        <v>0</v>
      </c>
      <c r="AR299" s="25" t="s">
        <v>148</v>
      </c>
      <c r="AT299" s="25" t="s">
        <v>143</v>
      </c>
      <c r="AU299" s="25" t="s">
        <v>87</v>
      </c>
      <c r="AY299" s="25" t="s">
        <v>139</v>
      </c>
      <c r="BE299" s="227">
        <f>IF(N299="základní",J299,0)</f>
        <v>0</v>
      </c>
      <c r="BF299" s="227">
        <f>IF(N299="snížená",J299,0)</f>
        <v>0</v>
      </c>
      <c r="BG299" s="227">
        <f>IF(N299="zákl. přenesená",J299,0)</f>
        <v>0</v>
      </c>
      <c r="BH299" s="227">
        <f>IF(N299="sníž. přenesená",J299,0)</f>
        <v>0</v>
      </c>
      <c r="BI299" s="227">
        <f>IF(N299="nulová",J299,0)</f>
        <v>0</v>
      </c>
      <c r="BJ299" s="25" t="s">
        <v>76</v>
      </c>
      <c r="BK299" s="227">
        <f>ROUND(I299*H299,2)</f>
        <v>0</v>
      </c>
      <c r="BL299" s="25" t="s">
        <v>148</v>
      </c>
      <c r="BM299" s="25" t="s">
        <v>491</v>
      </c>
    </row>
    <row r="300" s="11" customFormat="1">
      <c r="B300" s="228"/>
      <c r="C300" s="229"/>
      <c r="D300" s="230" t="s">
        <v>151</v>
      </c>
      <c r="E300" s="231" t="s">
        <v>21</v>
      </c>
      <c r="F300" s="232" t="s">
        <v>492</v>
      </c>
      <c r="G300" s="229"/>
      <c r="H300" s="233">
        <v>182.119</v>
      </c>
      <c r="I300" s="234"/>
      <c r="J300" s="229"/>
      <c r="K300" s="229"/>
      <c r="L300" s="235"/>
      <c r="M300" s="236"/>
      <c r="N300" s="237"/>
      <c r="O300" s="237"/>
      <c r="P300" s="237"/>
      <c r="Q300" s="237"/>
      <c r="R300" s="237"/>
      <c r="S300" s="237"/>
      <c r="T300" s="238"/>
      <c r="AT300" s="239" t="s">
        <v>151</v>
      </c>
      <c r="AU300" s="239" t="s">
        <v>87</v>
      </c>
      <c r="AV300" s="11" t="s">
        <v>87</v>
      </c>
      <c r="AW300" s="11" t="s">
        <v>35</v>
      </c>
      <c r="AX300" s="11" t="s">
        <v>76</v>
      </c>
      <c r="AY300" s="239" t="s">
        <v>139</v>
      </c>
    </row>
    <row r="301" s="14" customFormat="1">
      <c r="B301" s="272"/>
      <c r="C301" s="273"/>
      <c r="D301" s="230" t="s">
        <v>151</v>
      </c>
      <c r="E301" s="274" t="s">
        <v>21</v>
      </c>
      <c r="F301" s="275" t="s">
        <v>493</v>
      </c>
      <c r="G301" s="273"/>
      <c r="H301" s="274" t="s">
        <v>21</v>
      </c>
      <c r="I301" s="276"/>
      <c r="J301" s="273"/>
      <c r="K301" s="273"/>
      <c r="L301" s="277"/>
      <c r="M301" s="295"/>
      <c r="N301" s="296"/>
      <c r="O301" s="296"/>
      <c r="P301" s="296"/>
      <c r="Q301" s="296"/>
      <c r="R301" s="296"/>
      <c r="S301" s="296"/>
      <c r="T301" s="297"/>
      <c r="AT301" s="281" t="s">
        <v>151</v>
      </c>
      <c r="AU301" s="281" t="s">
        <v>87</v>
      </c>
      <c r="AV301" s="14" t="s">
        <v>76</v>
      </c>
      <c r="AW301" s="14" t="s">
        <v>35</v>
      </c>
      <c r="AX301" s="14" t="s">
        <v>71</v>
      </c>
      <c r="AY301" s="281" t="s">
        <v>139</v>
      </c>
    </row>
    <row r="302" s="1" customFormat="1" ht="6.96" customHeight="1">
      <c r="B302" s="68"/>
      <c r="C302" s="69"/>
      <c r="D302" s="69"/>
      <c r="E302" s="69"/>
      <c r="F302" s="69"/>
      <c r="G302" s="69"/>
      <c r="H302" s="69"/>
      <c r="I302" s="162"/>
      <c r="J302" s="69"/>
      <c r="K302" s="69"/>
      <c r="L302" s="73"/>
    </row>
  </sheetData>
  <sheetProtection sheet="1" autoFilter="0" formatColumns="0" formatRows="0" objects="1" scenarios="1" spinCount="100000" saltValue="s7jvCyaFCDCdzGlP4HZVr0GcnhIvrr1NMlfNUMNtglcHWaHGRpQHHc32XZswHT685lBLY4sww6nYylLlNZBREA==" hashValue="2CuQMqo2i2tQ5R5yrSAhlPs8ELJZLz14jgmUa78JJJNg9tgjiQO1EALRUelwCXfguyd/d+VHFzMIrmI8KwBXTw==" algorithmName="SHA-512" password="CC35"/>
  <autoFilter ref="C92:K301"/>
  <mergeCells count="7">
    <mergeCell ref="E7:H7"/>
    <mergeCell ref="E22:H22"/>
    <mergeCell ref="E43:H43"/>
    <mergeCell ref="J47:J48"/>
    <mergeCell ref="E85:H85"/>
    <mergeCell ref="G1:H1"/>
    <mergeCell ref="L2:V2"/>
  </mergeCells>
  <hyperlinks>
    <hyperlink ref="F1:G1" location="C2" display="1) Krycí list soupisu"/>
    <hyperlink ref="G1:H1" location="C50" display="2) Rekapitulace"/>
    <hyperlink ref="J1" location="C9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8" customWidth="1"/>
    <col min="2" max="2" width="1.664063" style="298" customWidth="1"/>
    <col min="3" max="4" width="5" style="298" customWidth="1"/>
    <col min="5" max="5" width="11.67" style="298" customWidth="1"/>
    <col min="6" max="6" width="9.17" style="298" customWidth="1"/>
    <col min="7" max="7" width="5" style="298" customWidth="1"/>
    <col min="8" max="8" width="77.83" style="298" customWidth="1"/>
    <col min="9" max="10" width="20" style="298" customWidth="1"/>
    <col min="11" max="11" width="1.664063" style="298" customWidth="1"/>
  </cols>
  <sheetData>
    <row r="1" ht="37.5" customHeight="1"/>
    <row r="2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="16" customFormat="1" ht="45" customHeight="1">
      <c r="B3" s="302"/>
      <c r="C3" s="303" t="s">
        <v>494</v>
      </c>
      <c r="D3" s="303"/>
      <c r="E3" s="303"/>
      <c r="F3" s="303"/>
      <c r="G3" s="303"/>
      <c r="H3" s="303"/>
      <c r="I3" s="303"/>
      <c r="J3" s="303"/>
      <c r="K3" s="304"/>
    </row>
    <row r="4" ht="25.5" customHeight="1">
      <c r="B4" s="305"/>
      <c r="C4" s="306" t="s">
        <v>495</v>
      </c>
      <c r="D4" s="306"/>
      <c r="E4" s="306"/>
      <c r="F4" s="306"/>
      <c r="G4" s="306"/>
      <c r="H4" s="306"/>
      <c r="I4" s="306"/>
      <c r="J4" s="306"/>
      <c r="K4" s="307"/>
    </row>
    <row r="5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ht="15" customHeight="1">
      <c r="B6" s="305"/>
      <c r="C6" s="309" t="s">
        <v>496</v>
      </c>
      <c r="D6" s="309"/>
      <c r="E6" s="309"/>
      <c r="F6" s="309"/>
      <c r="G6" s="309"/>
      <c r="H6" s="309"/>
      <c r="I6" s="309"/>
      <c r="J6" s="309"/>
      <c r="K6" s="307"/>
    </row>
    <row r="7" ht="15" customHeight="1">
      <c r="B7" s="310"/>
      <c r="C7" s="309" t="s">
        <v>497</v>
      </c>
      <c r="D7" s="309"/>
      <c r="E7" s="309"/>
      <c r="F7" s="309"/>
      <c r="G7" s="309"/>
      <c r="H7" s="309"/>
      <c r="I7" s="309"/>
      <c r="J7" s="309"/>
      <c r="K7" s="307"/>
    </row>
    <row r="8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ht="15" customHeight="1">
      <c r="B9" s="310"/>
      <c r="C9" s="309" t="s">
        <v>498</v>
      </c>
      <c r="D9" s="309"/>
      <c r="E9" s="309"/>
      <c r="F9" s="309"/>
      <c r="G9" s="309"/>
      <c r="H9" s="309"/>
      <c r="I9" s="309"/>
      <c r="J9" s="309"/>
      <c r="K9" s="307"/>
    </row>
    <row r="10" ht="15" customHeight="1">
      <c r="B10" s="310"/>
      <c r="C10" s="309"/>
      <c r="D10" s="309" t="s">
        <v>499</v>
      </c>
      <c r="E10" s="309"/>
      <c r="F10" s="309"/>
      <c r="G10" s="309"/>
      <c r="H10" s="309"/>
      <c r="I10" s="309"/>
      <c r="J10" s="309"/>
      <c r="K10" s="307"/>
    </row>
    <row r="11" ht="15" customHeight="1">
      <c r="B11" s="310"/>
      <c r="C11" s="311"/>
      <c r="D11" s="309" t="s">
        <v>500</v>
      </c>
      <c r="E11" s="309"/>
      <c r="F11" s="309"/>
      <c r="G11" s="309"/>
      <c r="H11" s="309"/>
      <c r="I11" s="309"/>
      <c r="J11" s="309"/>
      <c r="K11" s="307"/>
    </row>
    <row r="12" ht="12.75" customHeight="1">
      <c r="B12" s="310"/>
      <c r="C12" s="311"/>
      <c r="D12" s="311"/>
      <c r="E12" s="311"/>
      <c r="F12" s="311"/>
      <c r="G12" s="311"/>
      <c r="H12" s="311"/>
      <c r="I12" s="311"/>
      <c r="J12" s="311"/>
      <c r="K12" s="307"/>
    </row>
    <row r="13" ht="15" customHeight="1">
      <c r="B13" s="310"/>
      <c r="C13" s="311"/>
      <c r="D13" s="309" t="s">
        <v>501</v>
      </c>
      <c r="E13" s="309"/>
      <c r="F13" s="309"/>
      <c r="G13" s="309"/>
      <c r="H13" s="309"/>
      <c r="I13" s="309"/>
      <c r="J13" s="309"/>
      <c r="K13" s="307"/>
    </row>
    <row r="14" ht="15" customHeight="1">
      <c r="B14" s="310"/>
      <c r="C14" s="311"/>
      <c r="D14" s="309" t="s">
        <v>502</v>
      </c>
      <c r="E14" s="309"/>
      <c r="F14" s="309"/>
      <c r="G14" s="309"/>
      <c r="H14" s="309"/>
      <c r="I14" s="309"/>
      <c r="J14" s="309"/>
      <c r="K14" s="307"/>
    </row>
    <row r="15" ht="15" customHeight="1">
      <c r="B15" s="310"/>
      <c r="C15" s="311"/>
      <c r="D15" s="309" t="s">
        <v>503</v>
      </c>
      <c r="E15" s="309"/>
      <c r="F15" s="309"/>
      <c r="G15" s="309"/>
      <c r="H15" s="309"/>
      <c r="I15" s="309"/>
      <c r="J15" s="309"/>
      <c r="K15" s="307"/>
    </row>
    <row r="16" ht="15" customHeight="1">
      <c r="B16" s="310"/>
      <c r="C16" s="311"/>
      <c r="D16" s="311"/>
      <c r="E16" s="312" t="s">
        <v>75</v>
      </c>
      <c r="F16" s="309" t="s">
        <v>504</v>
      </c>
      <c r="G16" s="309"/>
      <c r="H16" s="309"/>
      <c r="I16" s="309"/>
      <c r="J16" s="309"/>
      <c r="K16" s="307"/>
    </row>
    <row r="17" ht="15" customHeight="1">
      <c r="B17" s="310"/>
      <c r="C17" s="311"/>
      <c r="D17" s="311"/>
      <c r="E17" s="312" t="s">
        <v>505</v>
      </c>
      <c r="F17" s="309" t="s">
        <v>506</v>
      </c>
      <c r="G17" s="309"/>
      <c r="H17" s="309"/>
      <c r="I17" s="309"/>
      <c r="J17" s="309"/>
      <c r="K17" s="307"/>
    </row>
    <row r="18" ht="15" customHeight="1">
      <c r="B18" s="310"/>
      <c r="C18" s="311"/>
      <c r="D18" s="311"/>
      <c r="E18" s="312" t="s">
        <v>507</v>
      </c>
      <c r="F18" s="309" t="s">
        <v>508</v>
      </c>
      <c r="G18" s="309"/>
      <c r="H18" s="309"/>
      <c r="I18" s="309"/>
      <c r="J18" s="309"/>
      <c r="K18" s="307"/>
    </row>
    <row r="19" ht="15" customHeight="1">
      <c r="B19" s="310"/>
      <c r="C19" s="311"/>
      <c r="D19" s="311"/>
      <c r="E19" s="312" t="s">
        <v>509</v>
      </c>
      <c r="F19" s="309" t="s">
        <v>510</v>
      </c>
      <c r="G19" s="309"/>
      <c r="H19" s="309"/>
      <c r="I19" s="309"/>
      <c r="J19" s="309"/>
      <c r="K19" s="307"/>
    </row>
    <row r="20" ht="15" customHeight="1">
      <c r="B20" s="310"/>
      <c r="C20" s="311"/>
      <c r="D20" s="311"/>
      <c r="E20" s="312" t="s">
        <v>511</v>
      </c>
      <c r="F20" s="309" t="s">
        <v>512</v>
      </c>
      <c r="G20" s="309"/>
      <c r="H20" s="309"/>
      <c r="I20" s="309"/>
      <c r="J20" s="309"/>
      <c r="K20" s="307"/>
    </row>
    <row r="21" ht="15" customHeight="1">
      <c r="B21" s="310"/>
      <c r="C21" s="311"/>
      <c r="D21" s="311"/>
      <c r="E21" s="312" t="s">
        <v>513</v>
      </c>
      <c r="F21" s="309" t="s">
        <v>514</v>
      </c>
      <c r="G21" s="309"/>
      <c r="H21" s="309"/>
      <c r="I21" s="309"/>
      <c r="J21" s="309"/>
      <c r="K21" s="307"/>
    </row>
    <row r="22" ht="12.75" customHeight="1">
      <c r="B22" s="310"/>
      <c r="C22" s="311"/>
      <c r="D22" s="311"/>
      <c r="E22" s="311"/>
      <c r="F22" s="311"/>
      <c r="G22" s="311"/>
      <c r="H22" s="311"/>
      <c r="I22" s="311"/>
      <c r="J22" s="311"/>
      <c r="K22" s="307"/>
    </row>
    <row r="23" ht="15" customHeight="1">
      <c r="B23" s="310"/>
      <c r="C23" s="309" t="s">
        <v>515</v>
      </c>
      <c r="D23" s="309"/>
      <c r="E23" s="309"/>
      <c r="F23" s="309"/>
      <c r="G23" s="309"/>
      <c r="H23" s="309"/>
      <c r="I23" s="309"/>
      <c r="J23" s="309"/>
      <c r="K23" s="307"/>
    </row>
    <row r="24" ht="15" customHeight="1">
      <c r="B24" s="310"/>
      <c r="C24" s="309" t="s">
        <v>516</v>
      </c>
      <c r="D24" s="309"/>
      <c r="E24" s="309"/>
      <c r="F24" s="309"/>
      <c r="G24" s="309"/>
      <c r="H24" s="309"/>
      <c r="I24" s="309"/>
      <c r="J24" s="309"/>
      <c r="K24" s="307"/>
    </row>
    <row r="25" ht="15" customHeight="1">
      <c r="B25" s="310"/>
      <c r="C25" s="309"/>
      <c r="D25" s="309" t="s">
        <v>517</v>
      </c>
      <c r="E25" s="309"/>
      <c r="F25" s="309"/>
      <c r="G25" s="309"/>
      <c r="H25" s="309"/>
      <c r="I25" s="309"/>
      <c r="J25" s="309"/>
      <c r="K25" s="307"/>
    </row>
    <row r="26" ht="15" customHeight="1">
      <c r="B26" s="310"/>
      <c r="C26" s="311"/>
      <c r="D26" s="309" t="s">
        <v>518</v>
      </c>
      <c r="E26" s="309"/>
      <c r="F26" s="309"/>
      <c r="G26" s="309"/>
      <c r="H26" s="309"/>
      <c r="I26" s="309"/>
      <c r="J26" s="309"/>
      <c r="K26" s="307"/>
    </row>
    <row r="27" ht="12.75" customHeight="1">
      <c r="B27" s="310"/>
      <c r="C27" s="311"/>
      <c r="D27" s="311"/>
      <c r="E27" s="311"/>
      <c r="F27" s="311"/>
      <c r="G27" s="311"/>
      <c r="H27" s="311"/>
      <c r="I27" s="311"/>
      <c r="J27" s="311"/>
      <c r="K27" s="307"/>
    </row>
    <row r="28" ht="15" customHeight="1">
      <c r="B28" s="310"/>
      <c r="C28" s="311"/>
      <c r="D28" s="309" t="s">
        <v>519</v>
      </c>
      <c r="E28" s="309"/>
      <c r="F28" s="309"/>
      <c r="G28" s="309"/>
      <c r="H28" s="309"/>
      <c r="I28" s="309"/>
      <c r="J28" s="309"/>
      <c r="K28" s="307"/>
    </row>
    <row r="29" ht="15" customHeight="1">
      <c r="B29" s="310"/>
      <c r="C29" s="311"/>
      <c r="D29" s="309" t="s">
        <v>520</v>
      </c>
      <c r="E29" s="309"/>
      <c r="F29" s="309"/>
      <c r="G29" s="309"/>
      <c r="H29" s="309"/>
      <c r="I29" s="309"/>
      <c r="J29" s="309"/>
      <c r="K29" s="307"/>
    </row>
    <row r="30" ht="12.75" customHeight="1">
      <c r="B30" s="310"/>
      <c r="C30" s="311"/>
      <c r="D30" s="311"/>
      <c r="E30" s="311"/>
      <c r="F30" s="311"/>
      <c r="G30" s="311"/>
      <c r="H30" s="311"/>
      <c r="I30" s="311"/>
      <c r="J30" s="311"/>
      <c r="K30" s="307"/>
    </row>
    <row r="31" ht="15" customHeight="1">
      <c r="B31" s="310"/>
      <c r="C31" s="311"/>
      <c r="D31" s="309" t="s">
        <v>521</v>
      </c>
      <c r="E31" s="309"/>
      <c r="F31" s="309"/>
      <c r="G31" s="309"/>
      <c r="H31" s="309"/>
      <c r="I31" s="309"/>
      <c r="J31" s="309"/>
      <c r="K31" s="307"/>
    </row>
    <row r="32" ht="15" customHeight="1">
      <c r="B32" s="310"/>
      <c r="C32" s="311"/>
      <c r="D32" s="309" t="s">
        <v>522</v>
      </c>
      <c r="E32" s="309"/>
      <c r="F32" s="309"/>
      <c r="G32" s="309"/>
      <c r="H32" s="309"/>
      <c r="I32" s="309"/>
      <c r="J32" s="309"/>
      <c r="K32" s="307"/>
    </row>
    <row r="33" ht="15" customHeight="1">
      <c r="B33" s="310"/>
      <c r="C33" s="311"/>
      <c r="D33" s="309" t="s">
        <v>523</v>
      </c>
      <c r="E33" s="309"/>
      <c r="F33" s="309"/>
      <c r="G33" s="309"/>
      <c r="H33" s="309"/>
      <c r="I33" s="309"/>
      <c r="J33" s="309"/>
      <c r="K33" s="307"/>
    </row>
    <row r="34" ht="15" customHeight="1">
      <c r="B34" s="310"/>
      <c r="C34" s="311"/>
      <c r="D34" s="309"/>
      <c r="E34" s="313" t="s">
        <v>124</v>
      </c>
      <c r="F34" s="309"/>
      <c r="G34" s="309" t="s">
        <v>524</v>
      </c>
      <c r="H34" s="309"/>
      <c r="I34" s="309"/>
      <c r="J34" s="309"/>
      <c r="K34" s="307"/>
    </row>
    <row r="35" ht="30.75" customHeight="1">
      <c r="B35" s="310"/>
      <c r="C35" s="311"/>
      <c r="D35" s="309"/>
      <c r="E35" s="313" t="s">
        <v>525</v>
      </c>
      <c r="F35" s="309"/>
      <c r="G35" s="309" t="s">
        <v>526</v>
      </c>
      <c r="H35" s="309"/>
      <c r="I35" s="309"/>
      <c r="J35" s="309"/>
      <c r="K35" s="307"/>
    </row>
    <row r="36" ht="15" customHeight="1">
      <c r="B36" s="310"/>
      <c r="C36" s="311"/>
      <c r="D36" s="309"/>
      <c r="E36" s="313" t="s">
        <v>52</v>
      </c>
      <c r="F36" s="309"/>
      <c r="G36" s="309" t="s">
        <v>527</v>
      </c>
      <c r="H36" s="309"/>
      <c r="I36" s="309"/>
      <c r="J36" s="309"/>
      <c r="K36" s="307"/>
    </row>
    <row r="37" ht="15" customHeight="1">
      <c r="B37" s="310"/>
      <c r="C37" s="311"/>
      <c r="D37" s="309"/>
      <c r="E37" s="313" t="s">
        <v>125</v>
      </c>
      <c r="F37" s="309"/>
      <c r="G37" s="309" t="s">
        <v>528</v>
      </c>
      <c r="H37" s="309"/>
      <c r="I37" s="309"/>
      <c r="J37" s="309"/>
      <c r="K37" s="307"/>
    </row>
    <row r="38" ht="15" customHeight="1">
      <c r="B38" s="310"/>
      <c r="C38" s="311"/>
      <c r="D38" s="309"/>
      <c r="E38" s="313" t="s">
        <v>126</v>
      </c>
      <c r="F38" s="309"/>
      <c r="G38" s="309" t="s">
        <v>529</v>
      </c>
      <c r="H38" s="309"/>
      <c r="I38" s="309"/>
      <c r="J38" s="309"/>
      <c r="K38" s="307"/>
    </row>
    <row r="39" ht="15" customHeight="1">
      <c r="B39" s="310"/>
      <c r="C39" s="311"/>
      <c r="D39" s="309"/>
      <c r="E39" s="313" t="s">
        <v>127</v>
      </c>
      <c r="F39" s="309"/>
      <c r="G39" s="309" t="s">
        <v>530</v>
      </c>
      <c r="H39" s="309"/>
      <c r="I39" s="309"/>
      <c r="J39" s="309"/>
      <c r="K39" s="307"/>
    </row>
    <row r="40" ht="15" customHeight="1">
      <c r="B40" s="310"/>
      <c r="C40" s="311"/>
      <c r="D40" s="309"/>
      <c r="E40" s="313" t="s">
        <v>531</v>
      </c>
      <c r="F40" s="309"/>
      <c r="G40" s="309" t="s">
        <v>532</v>
      </c>
      <c r="H40" s="309"/>
      <c r="I40" s="309"/>
      <c r="J40" s="309"/>
      <c r="K40" s="307"/>
    </row>
    <row r="41" ht="15" customHeight="1">
      <c r="B41" s="310"/>
      <c r="C41" s="311"/>
      <c r="D41" s="309"/>
      <c r="E41" s="313"/>
      <c r="F41" s="309"/>
      <c r="G41" s="309" t="s">
        <v>533</v>
      </c>
      <c r="H41" s="309"/>
      <c r="I41" s="309"/>
      <c r="J41" s="309"/>
      <c r="K41" s="307"/>
    </row>
    <row r="42" ht="15" customHeight="1">
      <c r="B42" s="310"/>
      <c r="C42" s="311"/>
      <c r="D42" s="309"/>
      <c r="E42" s="313" t="s">
        <v>534</v>
      </c>
      <c r="F42" s="309"/>
      <c r="G42" s="309" t="s">
        <v>535</v>
      </c>
      <c r="H42" s="309"/>
      <c r="I42" s="309"/>
      <c r="J42" s="309"/>
      <c r="K42" s="307"/>
    </row>
    <row r="43" ht="15" customHeight="1">
      <c r="B43" s="310"/>
      <c r="C43" s="311"/>
      <c r="D43" s="309"/>
      <c r="E43" s="313" t="s">
        <v>129</v>
      </c>
      <c r="F43" s="309"/>
      <c r="G43" s="309" t="s">
        <v>536</v>
      </c>
      <c r="H43" s="309"/>
      <c r="I43" s="309"/>
      <c r="J43" s="309"/>
      <c r="K43" s="307"/>
    </row>
    <row r="44" ht="12.75" customHeight="1">
      <c r="B44" s="310"/>
      <c r="C44" s="311"/>
      <c r="D44" s="309"/>
      <c r="E44" s="309"/>
      <c r="F44" s="309"/>
      <c r="G44" s="309"/>
      <c r="H44" s="309"/>
      <c r="I44" s="309"/>
      <c r="J44" s="309"/>
      <c r="K44" s="307"/>
    </row>
    <row r="45" ht="15" customHeight="1">
      <c r="B45" s="310"/>
      <c r="C45" s="311"/>
      <c r="D45" s="309" t="s">
        <v>537</v>
      </c>
      <c r="E45" s="309"/>
      <c r="F45" s="309"/>
      <c r="G45" s="309"/>
      <c r="H45" s="309"/>
      <c r="I45" s="309"/>
      <c r="J45" s="309"/>
      <c r="K45" s="307"/>
    </row>
    <row r="46" ht="15" customHeight="1">
      <c r="B46" s="310"/>
      <c r="C46" s="311"/>
      <c r="D46" s="311"/>
      <c r="E46" s="309" t="s">
        <v>538</v>
      </c>
      <c r="F46" s="309"/>
      <c r="G46" s="309"/>
      <c r="H46" s="309"/>
      <c r="I46" s="309"/>
      <c r="J46" s="309"/>
      <c r="K46" s="307"/>
    </row>
    <row r="47" ht="15" customHeight="1">
      <c r="B47" s="310"/>
      <c r="C47" s="311"/>
      <c r="D47" s="311"/>
      <c r="E47" s="309" t="s">
        <v>539</v>
      </c>
      <c r="F47" s="309"/>
      <c r="G47" s="309"/>
      <c r="H47" s="309"/>
      <c r="I47" s="309"/>
      <c r="J47" s="309"/>
      <c r="K47" s="307"/>
    </row>
    <row r="48" ht="15" customHeight="1">
      <c r="B48" s="310"/>
      <c r="C48" s="311"/>
      <c r="D48" s="311"/>
      <c r="E48" s="309" t="s">
        <v>540</v>
      </c>
      <c r="F48" s="309"/>
      <c r="G48" s="309"/>
      <c r="H48" s="309"/>
      <c r="I48" s="309"/>
      <c r="J48" s="309"/>
      <c r="K48" s="307"/>
    </row>
    <row r="49" ht="15" customHeight="1">
      <c r="B49" s="310"/>
      <c r="C49" s="311"/>
      <c r="D49" s="309" t="s">
        <v>541</v>
      </c>
      <c r="E49" s="309"/>
      <c r="F49" s="309"/>
      <c r="G49" s="309"/>
      <c r="H49" s="309"/>
      <c r="I49" s="309"/>
      <c r="J49" s="309"/>
      <c r="K49" s="307"/>
    </row>
    <row r="50" ht="25.5" customHeight="1">
      <c r="B50" s="305"/>
      <c r="C50" s="306" t="s">
        <v>542</v>
      </c>
      <c r="D50" s="306"/>
      <c r="E50" s="306"/>
      <c r="F50" s="306"/>
      <c r="G50" s="306"/>
      <c r="H50" s="306"/>
      <c r="I50" s="306"/>
      <c r="J50" s="306"/>
      <c r="K50" s="307"/>
    </row>
    <row r="51" ht="5.25" customHeight="1">
      <c r="B51" s="305"/>
      <c r="C51" s="308"/>
      <c r="D51" s="308"/>
      <c r="E51" s="308"/>
      <c r="F51" s="308"/>
      <c r="G51" s="308"/>
      <c r="H51" s="308"/>
      <c r="I51" s="308"/>
      <c r="J51" s="308"/>
      <c r="K51" s="307"/>
    </row>
    <row r="52" ht="15" customHeight="1">
      <c r="B52" s="305"/>
      <c r="C52" s="309" t="s">
        <v>543</v>
      </c>
      <c r="D52" s="309"/>
      <c r="E52" s="309"/>
      <c r="F52" s="309"/>
      <c r="G52" s="309"/>
      <c r="H52" s="309"/>
      <c r="I52" s="309"/>
      <c r="J52" s="309"/>
      <c r="K52" s="307"/>
    </row>
    <row r="53" ht="15" customHeight="1">
      <c r="B53" s="305"/>
      <c r="C53" s="309" t="s">
        <v>544</v>
      </c>
      <c r="D53" s="309"/>
      <c r="E53" s="309"/>
      <c r="F53" s="309"/>
      <c r="G53" s="309"/>
      <c r="H53" s="309"/>
      <c r="I53" s="309"/>
      <c r="J53" s="309"/>
      <c r="K53" s="307"/>
    </row>
    <row r="54" ht="12.75" customHeight="1">
      <c r="B54" s="305"/>
      <c r="C54" s="309"/>
      <c r="D54" s="309"/>
      <c r="E54" s="309"/>
      <c r="F54" s="309"/>
      <c r="G54" s="309"/>
      <c r="H54" s="309"/>
      <c r="I54" s="309"/>
      <c r="J54" s="309"/>
      <c r="K54" s="307"/>
    </row>
    <row r="55" ht="15" customHeight="1">
      <c r="B55" s="305"/>
      <c r="C55" s="309" t="s">
        <v>545</v>
      </c>
      <c r="D55" s="309"/>
      <c r="E55" s="309"/>
      <c r="F55" s="309"/>
      <c r="G55" s="309"/>
      <c r="H55" s="309"/>
      <c r="I55" s="309"/>
      <c r="J55" s="309"/>
      <c r="K55" s="307"/>
    </row>
    <row r="56" ht="15" customHeight="1">
      <c r="B56" s="305"/>
      <c r="C56" s="311"/>
      <c r="D56" s="309" t="s">
        <v>546</v>
      </c>
      <c r="E56" s="309"/>
      <c r="F56" s="309"/>
      <c r="G56" s="309"/>
      <c r="H56" s="309"/>
      <c r="I56" s="309"/>
      <c r="J56" s="309"/>
      <c r="K56" s="307"/>
    </row>
    <row r="57" ht="15" customHeight="1">
      <c r="B57" s="305"/>
      <c r="C57" s="311"/>
      <c r="D57" s="309" t="s">
        <v>547</v>
      </c>
      <c r="E57" s="309"/>
      <c r="F57" s="309"/>
      <c r="G57" s="309"/>
      <c r="H57" s="309"/>
      <c r="I57" s="309"/>
      <c r="J57" s="309"/>
      <c r="K57" s="307"/>
    </row>
    <row r="58" ht="15" customHeight="1">
      <c r="B58" s="305"/>
      <c r="C58" s="311"/>
      <c r="D58" s="309" t="s">
        <v>548</v>
      </c>
      <c r="E58" s="309"/>
      <c r="F58" s="309"/>
      <c r="G58" s="309"/>
      <c r="H58" s="309"/>
      <c r="I58" s="309"/>
      <c r="J58" s="309"/>
      <c r="K58" s="307"/>
    </row>
    <row r="59" ht="15" customHeight="1">
      <c r="B59" s="305"/>
      <c r="C59" s="311"/>
      <c r="D59" s="309" t="s">
        <v>549</v>
      </c>
      <c r="E59" s="309"/>
      <c r="F59" s="309"/>
      <c r="G59" s="309"/>
      <c r="H59" s="309"/>
      <c r="I59" s="309"/>
      <c r="J59" s="309"/>
      <c r="K59" s="307"/>
    </row>
    <row r="60" ht="15" customHeight="1">
      <c r="B60" s="305"/>
      <c r="C60" s="311"/>
      <c r="D60" s="314" t="s">
        <v>550</v>
      </c>
      <c r="E60" s="314"/>
      <c r="F60" s="314"/>
      <c r="G60" s="314"/>
      <c r="H60" s="314"/>
      <c r="I60" s="314"/>
      <c r="J60" s="314"/>
      <c r="K60" s="307"/>
    </row>
    <row r="61" ht="15" customHeight="1">
      <c r="B61" s="305"/>
      <c r="C61" s="311"/>
      <c r="D61" s="309" t="s">
        <v>551</v>
      </c>
      <c r="E61" s="309"/>
      <c r="F61" s="309"/>
      <c r="G61" s="309"/>
      <c r="H61" s="309"/>
      <c r="I61" s="309"/>
      <c r="J61" s="309"/>
      <c r="K61" s="307"/>
    </row>
    <row r="62" ht="12.75" customHeight="1">
      <c r="B62" s="305"/>
      <c r="C62" s="311"/>
      <c r="D62" s="311"/>
      <c r="E62" s="315"/>
      <c r="F62" s="311"/>
      <c r="G62" s="311"/>
      <c r="H62" s="311"/>
      <c r="I62" s="311"/>
      <c r="J62" s="311"/>
      <c r="K62" s="307"/>
    </row>
    <row r="63" ht="15" customHeight="1">
      <c r="B63" s="305"/>
      <c r="C63" s="311"/>
      <c r="D63" s="309" t="s">
        <v>552</v>
      </c>
      <c r="E63" s="309"/>
      <c r="F63" s="309"/>
      <c r="G63" s="309"/>
      <c r="H63" s="309"/>
      <c r="I63" s="309"/>
      <c r="J63" s="309"/>
      <c r="K63" s="307"/>
    </row>
    <row r="64" ht="15" customHeight="1">
      <c r="B64" s="305"/>
      <c r="C64" s="311"/>
      <c r="D64" s="314" t="s">
        <v>553</v>
      </c>
      <c r="E64" s="314"/>
      <c r="F64" s="314"/>
      <c r="G64" s="314"/>
      <c r="H64" s="314"/>
      <c r="I64" s="314"/>
      <c r="J64" s="314"/>
      <c r="K64" s="307"/>
    </row>
    <row r="65" ht="15" customHeight="1">
      <c r="B65" s="305"/>
      <c r="C65" s="311"/>
      <c r="D65" s="309" t="s">
        <v>554</v>
      </c>
      <c r="E65" s="309"/>
      <c r="F65" s="309"/>
      <c r="G65" s="309"/>
      <c r="H65" s="309"/>
      <c r="I65" s="309"/>
      <c r="J65" s="309"/>
      <c r="K65" s="307"/>
    </row>
    <row r="66" ht="15" customHeight="1">
      <c r="B66" s="305"/>
      <c r="C66" s="311"/>
      <c r="D66" s="309" t="s">
        <v>555</v>
      </c>
      <c r="E66" s="309"/>
      <c r="F66" s="309"/>
      <c r="G66" s="309"/>
      <c r="H66" s="309"/>
      <c r="I66" s="309"/>
      <c r="J66" s="309"/>
      <c r="K66" s="307"/>
    </row>
    <row r="67" ht="15" customHeight="1">
      <c r="B67" s="305"/>
      <c r="C67" s="311"/>
      <c r="D67" s="309" t="s">
        <v>556</v>
      </c>
      <c r="E67" s="309"/>
      <c r="F67" s="309"/>
      <c r="G67" s="309"/>
      <c r="H67" s="309"/>
      <c r="I67" s="309"/>
      <c r="J67" s="309"/>
      <c r="K67" s="307"/>
    </row>
    <row r="68" ht="15" customHeight="1">
      <c r="B68" s="305"/>
      <c r="C68" s="311"/>
      <c r="D68" s="309" t="s">
        <v>557</v>
      </c>
      <c r="E68" s="309"/>
      <c r="F68" s="309"/>
      <c r="G68" s="309"/>
      <c r="H68" s="309"/>
      <c r="I68" s="309"/>
      <c r="J68" s="309"/>
      <c r="K68" s="307"/>
    </row>
    <row r="69" ht="12.75" customHeight="1">
      <c r="B69" s="316"/>
      <c r="C69" s="317"/>
      <c r="D69" s="317"/>
      <c r="E69" s="317"/>
      <c r="F69" s="317"/>
      <c r="G69" s="317"/>
      <c r="H69" s="317"/>
      <c r="I69" s="317"/>
      <c r="J69" s="317"/>
      <c r="K69" s="318"/>
    </row>
    <row r="70" ht="18.75" customHeight="1">
      <c r="B70" s="319"/>
      <c r="C70" s="319"/>
      <c r="D70" s="319"/>
      <c r="E70" s="319"/>
      <c r="F70" s="319"/>
      <c r="G70" s="319"/>
      <c r="H70" s="319"/>
      <c r="I70" s="319"/>
      <c r="J70" s="319"/>
      <c r="K70" s="320"/>
    </row>
    <row r="71" ht="18.75" customHeight="1">
      <c r="B71" s="320"/>
      <c r="C71" s="320"/>
      <c r="D71" s="320"/>
      <c r="E71" s="320"/>
      <c r="F71" s="320"/>
      <c r="G71" s="320"/>
      <c r="H71" s="320"/>
      <c r="I71" s="320"/>
      <c r="J71" s="320"/>
      <c r="K71" s="320"/>
    </row>
    <row r="72" ht="7.5" customHeight="1">
      <c r="B72" s="321"/>
      <c r="C72" s="322"/>
      <c r="D72" s="322"/>
      <c r="E72" s="322"/>
      <c r="F72" s="322"/>
      <c r="G72" s="322"/>
      <c r="H72" s="322"/>
      <c r="I72" s="322"/>
      <c r="J72" s="322"/>
      <c r="K72" s="323"/>
    </row>
    <row r="73" ht="45" customHeight="1">
      <c r="B73" s="324"/>
      <c r="C73" s="325" t="s">
        <v>82</v>
      </c>
      <c r="D73" s="325"/>
      <c r="E73" s="325"/>
      <c r="F73" s="325"/>
      <c r="G73" s="325"/>
      <c r="H73" s="325"/>
      <c r="I73" s="325"/>
      <c r="J73" s="325"/>
      <c r="K73" s="326"/>
    </row>
    <row r="74" ht="17.25" customHeight="1">
      <c r="B74" s="324"/>
      <c r="C74" s="327" t="s">
        <v>558</v>
      </c>
      <c r="D74" s="327"/>
      <c r="E74" s="327"/>
      <c r="F74" s="327" t="s">
        <v>559</v>
      </c>
      <c r="G74" s="328"/>
      <c r="H74" s="327" t="s">
        <v>125</v>
      </c>
      <c r="I74" s="327" t="s">
        <v>56</v>
      </c>
      <c r="J74" s="327" t="s">
        <v>560</v>
      </c>
      <c r="K74" s="326"/>
    </row>
    <row r="75" ht="17.25" customHeight="1">
      <c r="B75" s="324"/>
      <c r="C75" s="329" t="s">
        <v>561</v>
      </c>
      <c r="D75" s="329"/>
      <c r="E75" s="329"/>
      <c r="F75" s="330" t="s">
        <v>562</v>
      </c>
      <c r="G75" s="331"/>
      <c r="H75" s="329"/>
      <c r="I75" s="329"/>
      <c r="J75" s="329" t="s">
        <v>563</v>
      </c>
      <c r="K75" s="326"/>
    </row>
    <row r="76" ht="5.25" customHeight="1">
      <c r="B76" s="324"/>
      <c r="C76" s="332"/>
      <c r="D76" s="332"/>
      <c r="E76" s="332"/>
      <c r="F76" s="332"/>
      <c r="G76" s="333"/>
      <c r="H76" s="332"/>
      <c r="I76" s="332"/>
      <c r="J76" s="332"/>
      <c r="K76" s="326"/>
    </row>
    <row r="77" ht="15" customHeight="1">
      <c r="B77" s="324"/>
      <c r="C77" s="313" t="s">
        <v>52</v>
      </c>
      <c r="D77" s="332"/>
      <c r="E77" s="332"/>
      <c r="F77" s="334" t="s">
        <v>564</v>
      </c>
      <c r="G77" s="333"/>
      <c r="H77" s="313" t="s">
        <v>565</v>
      </c>
      <c r="I77" s="313" t="s">
        <v>566</v>
      </c>
      <c r="J77" s="313">
        <v>20</v>
      </c>
      <c r="K77" s="326"/>
    </row>
    <row r="78" ht="15" customHeight="1">
      <c r="B78" s="324"/>
      <c r="C78" s="313" t="s">
        <v>567</v>
      </c>
      <c r="D78" s="313"/>
      <c r="E78" s="313"/>
      <c r="F78" s="334" t="s">
        <v>564</v>
      </c>
      <c r="G78" s="333"/>
      <c r="H78" s="313" t="s">
        <v>568</v>
      </c>
      <c r="I78" s="313" t="s">
        <v>566</v>
      </c>
      <c r="J78" s="313">
        <v>120</v>
      </c>
      <c r="K78" s="326"/>
    </row>
    <row r="79" ht="15" customHeight="1">
      <c r="B79" s="335"/>
      <c r="C79" s="313" t="s">
        <v>569</v>
      </c>
      <c r="D79" s="313"/>
      <c r="E79" s="313"/>
      <c r="F79" s="334" t="s">
        <v>570</v>
      </c>
      <c r="G79" s="333"/>
      <c r="H79" s="313" t="s">
        <v>571</v>
      </c>
      <c r="I79" s="313" t="s">
        <v>566</v>
      </c>
      <c r="J79" s="313">
        <v>50</v>
      </c>
      <c r="K79" s="326"/>
    </row>
    <row r="80" ht="15" customHeight="1">
      <c r="B80" s="335"/>
      <c r="C80" s="313" t="s">
        <v>572</v>
      </c>
      <c r="D80" s="313"/>
      <c r="E80" s="313"/>
      <c r="F80" s="334" t="s">
        <v>564</v>
      </c>
      <c r="G80" s="333"/>
      <c r="H80" s="313" t="s">
        <v>573</v>
      </c>
      <c r="I80" s="313" t="s">
        <v>574</v>
      </c>
      <c r="J80" s="313"/>
      <c r="K80" s="326"/>
    </row>
    <row r="81" ht="15" customHeight="1">
      <c r="B81" s="335"/>
      <c r="C81" s="336" t="s">
        <v>575</v>
      </c>
      <c r="D81" s="336"/>
      <c r="E81" s="336"/>
      <c r="F81" s="337" t="s">
        <v>570</v>
      </c>
      <c r="G81" s="336"/>
      <c r="H81" s="336" t="s">
        <v>576</v>
      </c>
      <c r="I81" s="336" t="s">
        <v>566</v>
      </c>
      <c r="J81" s="336">
        <v>15</v>
      </c>
      <c r="K81" s="326"/>
    </row>
    <row r="82" ht="15" customHeight="1">
      <c r="B82" s="335"/>
      <c r="C82" s="336" t="s">
        <v>577</v>
      </c>
      <c r="D82" s="336"/>
      <c r="E82" s="336"/>
      <c r="F82" s="337" t="s">
        <v>570</v>
      </c>
      <c r="G82" s="336"/>
      <c r="H82" s="336" t="s">
        <v>578</v>
      </c>
      <c r="I82" s="336" t="s">
        <v>566</v>
      </c>
      <c r="J82" s="336">
        <v>15</v>
      </c>
      <c r="K82" s="326"/>
    </row>
    <row r="83" ht="15" customHeight="1">
      <c r="B83" s="335"/>
      <c r="C83" s="336" t="s">
        <v>579</v>
      </c>
      <c r="D83" s="336"/>
      <c r="E83" s="336"/>
      <c r="F83" s="337" t="s">
        <v>570</v>
      </c>
      <c r="G83" s="336"/>
      <c r="H83" s="336" t="s">
        <v>580</v>
      </c>
      <c r="I83" s="336" t="s">
        <v>566</v>
      </c>
      <c r="J83" s="336">
        <v>20</v>
      </c>
      <c r="K83" s="326"/>
    </row>
    <row r="84" ht="15" customHeight="1">
      <c r="B84" s="335"/>
      <c r="C84" s="336" t="s">
        <v>581</v>
      </c>
      <c r="D84" s="336"/>
      <c r="E84" s="336"/>
      <c r="F84" s="337" t="s">
        <v>570</v>
      </c>
      <c r="G84" s="336"/>
      <c r="H84" s="336" t="s">
        <v>582</v>
      </c>
      <c r="I84" s="336" t="s">
        <v>566</v>
      </c>
      <c r="J84" s="336">
        <v>20</v>
      </c>
      <c r="K84" s="326"/>
    </row>
    <row r="85" ht="15" customHeight="1">
      <c r="B85" s="335"/>
      <c r="C85" s="313" t="s">
        <v>583</v>
      </c>
      <c r="D85" s="313"/>
      <c r="E85" s="313"/>
      <c r="F85" s="334" t="s">
        <v>570</v>
      </c>
      <c r="G85" s="333"/>
      <c r="H85" s="313" t="s">
        <v>584</v>
      </c>
      <c r="I85" s="313" t="s">
        <v>566</v>
      </c>
      <c r="J85" s="313">
        <v>50</v>
      </c>
      <c r="K85" s="326"/>
    </row>
    <row r="86" ht="15" customHeight="1">
      <c r="B86" s="335"/>
      <c r="C86" s="313" t="s">
        <v>585</v>
      </c>
      <c r="D86" s="313"/>
      <c r="E86" s="313"/>
      <c r="F86" s="334" t="s">
        <v>570</v>
      </c>
      <c r="G86" s="333"/>
      <c r="H86" s="313" t="s">
        <v>586</v>
      </c>
      <c r="I86" s="313" t="s">
        <v>566</v>
      </c>
      <c r="J86" s="313">
        <v>20</v>
      </c>
      <c r="K86" s="326"/>
    </row>
    <row r="87" ht="15" customHeight="1">
      <c r="B87" s="335"/>
      <c r="C87" s="313" t="s">
        <v>587</v>
      </c>
      <c r="D87" s="313"/>
      <c r="E87" s="313"/>
      <c r="F87" s="334" t="s">
        <v>570</v>
      </c>
      <c r="G87" s="333"/>
      <c r="H87" s="313" t="s">
        <v>588</v>
      </c>
      <c r="I87" s="313" t="s">
        <v>566</v>
      </c>
      <c r="J87" s="313">
        <v>20</v>
      </c>
      <c r="K87" s="326"/>
    </row>
    <row r="88" ht="15" customHeight="1">
      <c r="B88" s="335"/>
      <c r="C88" s="313" t="s">
        <v>589</v>
      </c>
      <c r="D88" s="313"/>
      <c r="E88" s="313"/>
      <c r="F88" s="334" t="s">
        <v>570</v>
      </c>
      <c r="G88" s="333"/>
      <c r="H88" s="313" t="s">
        <v>590</v>
      </c>
      <c r="I88" s="313" t="s">
        <v>566</v>
      </c>
      <c r="J88" s="313">
        <v>50</v>
      </c>
      <c r="K88" s="326"/>
    </row>
    <row r="89" ht="15" customHeight="1">
      <c r="B89" s="335"/>
      <c r="C89" s="313" t="s">
        <v>591</v>
      </c>
      <c r="D89" s="313"/>
      <c r="E89" s="313"/>
      <c r="F89" s="334" t="s">
        <v>570</v>
      </c>
      <c r="G89" s="333"/>
      <c r="H89" s="313" t="s">
        <v>591</v>
      </c>
      <c r="I89" s="313" t="s">
        <v>566</v>
      </c>
      <c r="J89" s="313">
        <v>50</v>
      </c>
      <c r="K89" s="326"/>
    </row>
    <row r="90" ht="15" customHeight="1">
      <c r="B90" s="335"/>
      <c r="C90" s="313" t="s">
        <v>130</v>
      </c>
      <c r="D90" s="313"/>
      <c r="E90" s="313"/>
      <c r="F90" s="334" t="s">
        <v>570</v>
      </c>
      <c r="G90" s="333"/>
      <c r="H90" s="313" t="s">
        <v>592</v>
      </c>
      <c r="I90" s="313" t="s">
        <v>566</v>
      </c>
      <c r="J90" s="313">
        <v>255</v>
      </c>
      <c r="K90" s="326"/>
    </row>
    <row r="91" ht="15" customHeight="1">
      <c r="B91" s="335"/>
      <c r="C91" s="313" t="s">
        <v>593</v>
      </c>
      <c r="D91" s="313"/>
      <c r="E91" s="313"/>
      <c r="F91" s="334" t="s">
        <v>564</v>
      </c>
      <c r="G91" s="333"/>
      <c r="H91" s="313" t="s">
        <v>594</v>
      </c>
      <c r="I91" s="313" t="s">
        <v>595</v>
      </c>
      <c r="J91" s="313"/>
      <c r="K91" s="326"/>
    </row>
    <row r="92" ht="15" customHeight="1">
      <c r="B92" s="335"/>
      <c r="C92" s="313" t="s">
        <v>596</v>
      </c>
      <c r="D92" s="313"/>
      <c r="E92" s="313"/>
      <c r="F92" s="334" t="s">
        <v>564</v>
      </c>
      <c r="G92" s="333"/>
      <c r="H92" s="313" t="s">
        <v>597</v>
      </c>
      <c r="I92" s="313" t="s">
        <v>598</v>
      </c>
      <c r="J92" s="313"/>
      <c r="K92" s="326"/>
    </row>
    <row r="93" ht="15" customHeight="1">
      <c r="B93" s="335"/>
      <c r="C93" s="313" t="s">
        <v>599</v>
      </c>
      <c r="D93" s="313"/>
      <c r="E93" s="313"/>
      <c r="F93" s="334" t="s">
        <v>564</v>
      </c>
      <c r="G93" s="333"/>
      <c r="H93" s="313" t="s">
        <v>599</v>
      </c>
      <c r="I93" s="313" t="s">
        <v>598</v>
      </c>
      <c r="J93" s="313"/>
      <c r="K93" s="326"/>
    </row>
    <row r="94" ht="15" customHeight="1">
      <c r="B94" s="335"/>
      <c r="C94" s="313" t="s">
        <v>37</v>
      </c>
      <c r="D94" s="313"/>
      <c r="E94" s="313"/>
      <c r="F94" s="334" t="s">
        <v>564</v>
      </c>
      <c r="G94" s="333"/>
      <c r="H94" s="313" t="s">
        <v>600</v>
      </c>
      <c r="I94" s="313" t="s">
        <v>598</v>
      </c>
      <c r="J94" s="313"/>
      <c r="K94" s="326"/>
    </row>
    <row r="95" ht="15" customHeight="1">
      <c r="B95" s="335"/>
      <c r="C95" s="313" t="s">
        <v>47</v>
      </c>
      <c r="D95" s="313"/>
      <c r="E95" s="313"/>
      <c r="F95" s="334" t="s">
        <v>564</v>
      </c>
      <c r="G95" s="333"/>
      <c r="H95" s="313" t="s">
        <v>601</v>
      </c>
      <c r="I95" s="313" t="s">
        <v>598</v>
      </c>
      <c r="J95" s="313"/>
      <c r="K95" s="326"/>
    </row>
    <row r="96" ht="15" customHeight="1">
      <c r="B96" s="338"/>
      <c r="C96" s="339"/>
      <c r="D96" s="339"/>
      <c r="E96" s="339"/>
      <c r="F96" s="339"/>
      <c r="G96" s="339"/>
      <c r="H96" s="339"/>
      <c r="I96" s="339"/>
      <c r="J96" s="339"/>
      <c r="K96" s="340"/>
    </row>
    <row r="97" ht="18.75" customHeight="1">
      <c r="B97" s="341"/>
      <c r="C97" s="342"/>
      <c r="D97" s="342"/>
      <c r="E97" s="342"/>
      <c r="F97" s="342"/>
      <c r="G97" s="342"/>
      <c r="H97" s="342"/>
      <c r="I97" s="342"/>
      <c r="J97" s="342"/>
      <c r="K97" s="341"/>
    </row>
    <row r="98" ht="18.75" customHeight="1">
      <c r="B98" s="320"/>
      <c r="C98" s="320"/>
      <c r="D98" s="320"/>
      <c r="E98" s="320"/>
      <c r="F98" s="320"/>
      <c r="G98" s="320"/>
      <c r="H98" s="320"/>
      <c r="I98" s="320"/>
      <c r="J98" s="320"/>
      <c r="K98" s="320"/>
    </row>
    <row r="99" ht="7.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3"/>
    </row>
    <row r="100" ht="45" customHeight="1">
      <c r="B100" s="324"/>
      <c r="C100" s="325" t="s">
        <v>602</v>
      </c>
      <c r="D100" s="325"/>
      <c r="E100" s="325"/>
      <c r="F100" s="325"/>
      <c r="G100" s="325"/>
      <c r="H100" s="325"/>
      <c r="I100" s="325"/>
      <c r="J100" s="325"/>
      <c r="K100" s="326"/>
    </row>
    <row r="101" ht="17.25" customHeight="1">
      <c r="B101" s="324"/>
      <c r="C101" s="327" t="s">
        <v>558</v>
      </c>
      <c r="D101" s="327"/>
      <c r="E101" s="327"/>
      <c r="F101" s="327" t="s">
        <v>559</v>
      </c>
      <c r="G101" s="328"/>
      <c r="H101" s="327" t="s">
        <v>125</v>
      </c>
      <c r="I101" s="327" t="s">
        <v>56</v>
      </c>
      <c r="J101" s="327" t="s">
        <v>560</v>
      </c>
      <c r="K101" s="326"/>
    </row>
    <row r="102" ht="17.25" customHeight="1">
      <c r="B102" s="324"/>
      <c r="C102" s="329" t="s">
        <v>561</v>
      </c>
      <c r="D102" s="329"/>
      <c r="E102" s="329"/>
      <c r="F102" s="330" t="s">
        <v>562</v>
      </c>
      <c r="G102" s="331"/>
      <c r="H102" s="329"/>
      <c r="I102" s="329"/>
      <c r="J102" s="329" t="s">
        <v>563</v>
      </c>
      <c r="K102" s="326"/>
    </row>
    <row r="103" ht="5.25" customHeight="1">
      <c r="B103" s="324"/>
      <c r="C103" s="327"/>
      <c r="D103" s="327"/>
      <c r="E103" s="327"/>
      <c r="F103" s="327"/>
      <c r="G103" s="343"/>
      <c r="H103" s="327"/>
      <c r="I103" s="327"/>
      <c r="J103" s="327"/>
      <c r="K103" s="326"/>
    </row>
    <row r="104" ht="15" customHeight="1">
      <c r="B104" s="324"/>
      <c r="C104" s="313" t="s">
        <v>52</v>
      </c>
      <c r="D104" s="332"/>
      <c r="E104" s="332"/>
      <c r="F104" s="334" t="s">
        <v>564</v>
      </c>
      <c r="G104" s="343"/>
      <c r="H104" s="313" t="s">
        <v>603</v>
      </c>
      <c r="I104" s="313" t="s">
        <v>566</v>
      </c>
      <c r="J104" s="313">
        <v>20</v>
      </c>
      <c r="K104" s="326"/>
    </row>
    <row r="105" ht="15" customHeight="1">
      <c r="B105" s="324"/>
      <c r="C105" s="313" t="s">
        <v>567</v>
      </c>
      <c r="D105" s="313"/>
      <c r="E105" s="313"/>
      <c r="F105" s="334" t="s">
        <v>564</v>
      </c>
      <c r="G105" s="313"/>
      <c r="H105" s="313" t="s">
        <v>603</v>
      </c>
      <c r="I105" s="313" t="s">
        <v>566</v>
      </c>
      <c r="J105" s="313">
        <v>120</v>
      </c>
      <c r="K105" s="326"/>
    </row>
    <row r="106" ht="15" customHeight="1">
      <c r="B106" s="335"/>
      <c r="C106" s="313" t="s">
        <v>569</v>
      </c>
      <c r="D106" s="313"/>
      <c r="E106" s="313"/>
      <c r="F106" s="334" t="s">
        <v>570</v>
      </c>
      <c r="G106" s="313"/>
      <c r="H106" s="313" t="s">
        <v>603</v>
      </c>
      <c r="I106" s="313" t="s">
        <v>566</v>
      </c>
      <c r="J106" s="313">
        <v>50</v>
      </c>
      <c r="K106" s="326"/>
    </row>
    <row r="107" ht="15" customHeight="1">
      <c r="B107" s="335"/>
      <c r="C107" s="313" t="s">
        <v>572</v>
      </c>
      <c r="D107" s="313"/>
      <c r="E107" s="313"/>
      <c r="F107" s="334" t="s">
        <v>564</v>
      </c>
      <c r="G107" s="313"/>
      <c r="H107" s="313" t="s">
        <v>603</v>
      </c>
      <c r="I107" s="313" t="s">
        <v>574</v>
      </c>
      <c r="J107" s="313"/>
      <c r="K107" s="326"/>
    </row>
    <row r="108" ht="15" customHeight="1">
      <c r="B108" s="335"/>
      <c r="C108" s="313" t="s">
        <v>583</v>
      </c>
      <c r="D108" s="313"/>
      <c r="E108" s="313"/>
      <c r="F108" s="334" t="s">
        <v>570</v>
      </c>
      <c r="G108" s="313"/>
      <c r="H108" s="313" t="s">
        <v>603</v>
      </c>
      <c r="I108" s="313" t="s">
        <v>566</v>
      </c>
      <c r="J108" s="313">
        <v>50</v>
      </c>
      <c r="K108" s="326"/>
    </row>
    <row r="109" ht="15" customHeight="1">
      <c r="B109" s="335"/>
      <c r="C109" s="313" t="s">
        <v>591</v>
      </c>
      <c r="D109" s="313"/>
      <c r="E109" s="313"/>
      <c r="F109" s="334" t="s">
        <v>570</v>
      </c>
      <c r="G109" s="313"/>
      <c r="H109" s="313" t="s">
        <v>603</v>
      </c>
      <c r="I109" s="313" t="s">
        <v>566</v>
      </c>
      <c r="J109" s="313">
        <v>50</v>
      </c>
      <c r="K109" s="326"/>
    </row>
    <row r="110" ht="15" customHeight="1">
      <c r="B110" s="335"/>
      <c r="C110" s="313" t="s">
        <v>589</v>
      </c>
      <c r="D110" s="313"/>
      <c r="E110" s="313"/>
      <c r="F110" s="334" t="s">
        <v>570</v>
      </c>
      <c r="G110" s="313"/>
      <c r="H110" s="313" t="s">
        <v>603</v>
      </c>
      <c r="I110" s="313" t="s">
        <v>566</v>
      </c>
      <c r="J110" s="313">
        <v>50</v>
      </c>
      <c r="K110" s="326"/>
    </row>
    <row r="111" ht="15" customHeight="1">
      <c r="B111" s="335"/>
      <c r="C111" s="313" t="s">
        <v>52</v>
      </c>
      <c r="D111" s="313"/>
      <c r="E111" s="313"/>
      <c r="F111" s="334" t="s">
        <v>564</v>
      </c>
      <c r="G111" s="313"/>
      <c r="H111" s="313" t="s">
        <v>604</v>
      </c>
      <c r="I111" s="313" t="s">
        <v>566</v>
      </c>
      <c r="J111" s="313">
        <v>20</v>
      </c>
      <c r="K111" s="326"/>
    </row>
    <row r="112" ht="15" customHeight="1">
      <c r="B112" s="335"/>
      <c r="C112" s="313" t="s">
        <v>605</v>
      </c>
      <c r="D112" s="313"/>
      <c r="E112" s="313"/>
      <c r="F112" s="334" t="s">
        <v>564</v>
      </c>
      <c r="G112" s="313"/>
      <c r="H112" s="313" t="s">
        <v>606</v>
      </c>
      <c r="I112" s="313" t="s">
        <v>566</v>
      </c>
      <c r="J112" s="313">
        <v>120</v>
      </c>
      <c r="K112" s="326"/>
    </row>
    <row r="113" ht="15" customHeight="1">
      <c r="B113" s="335"/>
      <c r="C113" s="313" t="s">
        <v>37</v>
      </c>
      <c r="D113" s="313"/>
      <c r="E113" s="313"/>
      <c r="F113" s="334" t="s">
        <v>564</v>
      </c>
      <c r="G113" s="313"/>
      <c r="H113" s="313" t="s">
        <v>607</v>
      </c>
      <c r="I113" s="313" t="s">
        <v>598</v>
      </c>
      <c r="J113" s="313"/>
      <c r="K113" s="326"/>
    </row>
    <row r="114" ht="15" customHeight="1">
      <c r="B114" s="335"/>
      <c r="C114" s="313" t="s">
        <v>47</v>
      </c>
      <c r="D114" s="313"/>
      <c r="E114" s="313"/>
      <c r="F114" s="334" t="s">
        <v>564</v>
      </c>
      <c r="G114" s="313"/>
      <c r="H114" s="313" t="s">
        <v>608</v>
      </c>
      <c r="I114" s="313" t="s">
        <v>598</v>
      </c>
      <c r="J114" s="313"/>
      <c r="K114" s="326"/>
    </row>
    <row r="115" ht="15" customHeight="1">
      <c r="B115" s="335"/>
      <c r="C115" s="313" t="s">
        <v>56</v>
      </c>
      <c r="D115" s="313"/>
      <c r="E115" s="313"/>
      <c r="F115" s="334" t="s">
        <v>564</v>
      </c>
      <c r="G115" s="313"/>
      <c r="H115" s="313" t="s">
        <v>609</v>
      </c>
      <c r="I115" s="313" t="s">
        <v>610</v>
      </c>
      <c r="J115" s="313"/>
      <c r="K115" s="326"/>
    </row>
    <row r="116" ht="15" customHeight="1">
      <c r="B116" s="338"/>
      <c r="C116" s="344"/>
      <c r="D116" s="344"/>
      <c r="E116" s="344"/>
      <c r="F116" s="344"/>
      <c r="G116" s="344"/>
      <c r="H116" s="344"/>
      <c r="I116" s="344"/>
      <c r="J116" s="344"/>
      <c r="K116" s="340"/>
    </row>
    <row r="117" ht="18.75" customHeight="1">
      <c r="B117" s="345"/>
      <c r="C117" s="309"/>
      <c r="D117" s="309"/>
      <c r="E117" s="309"/>
      <c r="F117" s="346"/>
      <c r="G117" s="309"/>
      <c r="H117" s="309"/>
      <c r="I117" s="309"/>
      <c r="J117" s="309"/>
      <c r="K117" s="345"/>
    </row>
    <row r="118" ht="18.75" customHeight="1">
      <c r="B118" s="320"/>
      <c r="C118" s="320"/>
      <c r="D118" s="320"/>
      <c r="E118" s="320"/>
      <c r="F118" s="320"/>
      <c r="G118" s="320"/>
      <c r="H118" s="320"/>
      <c r="I118" s="320"/>
      <c r="J118" s="320"/>
      <c r="K118" s="320"/>
    </row>
    <row r="119" ht="7.5" customHeight="1">
      <c r="B119" s="347"/>
      <c r="C119" s="348"/>
      <c r="D119" s="348"/>
      <c r="E119" s="348"/>
      <c r="F119" s="348"/>
      <c r="G119" s="348"/>
      <c r="H119" s="348"/>
      <c r="I119" s="348"/>
      <c r="J119" s="348"/>
      <c r="K119" s="349"/>
    </row>
    <row r="120" ht="45" customHeight="1">
      <c r="B120" s="350"/>
      <c r="C120" s="303" t="s">
        <v>611</v>
      </c>
      <c r="D120" s="303"/>
      <c r="E120" s="303"/>
      <c r="F120" s="303"/>
      <c r="G120" s="303"/>
      <c r="H120" s="303"/>
      <c r="I120" s="303"/>
      <c r="J120" s="303"/>
      <c r="K120" s="351"/>
    </row>
    <row r="121" ht="17.25" customHeight="1">
      <c r="B121" s="352"/>
      <c r="C121" s="327" t="s">
        <v>558</v>
      </c>
      <c r="D121" s="327"/>
      <c r="E121" s="327"/>
      <c r="F121" s="327" t="s">
        <v>559</v>
      </c>
      <c r="G121" s="328"/>
      <c r="H121" s="327" t="s">
        <v>125</v>
      </c>
      <c r="I121" s="327" t="s">
        <v>56</v>
      </c>
      <c r="J121" s="327" t="s">
        <v>560</v>
      </c>
      <c r="K121" s="353"/>
    </row>
    <row r="122" ht="17.25" customHeight="1">
      <c r="B122" s="352"/>
      <c r="C122" s="329" t="s">
        <v>561</v>
      </c>
      <c r="D122" s="329"/>
      <c r="E122" s="329"/>
      <c r="F122" s="330" t="s">
        <v>562</v>
      </c>
      <c r="G122" s="331"/>
      <c r="H122" s="329"/>
      <c r="I122" s="329"/>
      <c r="J122" s="329" t="s">
        <v>563</v>
      </c>
      <c r="K122" s="353"/>
    </row>
    <row r="123" ht="5.25" customHeight="1">
      <c r="B123" s="354"/>
      <c r="C123" s="332"/>
      <c r="D123" s="332"/>
      <c r="E123" s="332"/>
      <c r="F123" s="332"/>
      <c r="G123" s="313"/>
      <c r="H123" s="332"/>
      <c r="I123" s="332"/>
      <c r="J123" s="332"/>
      <c r="K123" s="355"/>
    </row>
    <row r="124" ht="15" customHeight="1">
      <c r="B124" s="354"/>
      <c r="C124" s="313" t="s">
        <v>567</v>
      </c>
      <c r="D124" s="332"/>
      <c r="E124" s="332"/>
      <c r="F124" s="334" t="s">
        <v>564</v>
      </c>
      <c r="G124" s="313"/>
      <c r="H124" s="313" t="s">
        <v>603</v>
      </c>
      <c r="I124" s="313" t="s">
        <v>566</v>
      </c>
      <c r="J124" s="313">
        <v>120</v>
      </c>
      <c r="K124" s="356"/>
    </row>
    <row r="125" ht="15" customHeight="1">
      <c r="B125" s="354"/>
      <c r="C125" s="313" t="s">
        <v>612</v>
      </c>
      <c r="D125" s="313"/>
      <c r="E125" s="313"/>
      <c r="F125" s="334" t="s">
        <v>564</v>
      </c>
      <c r="G125" s="313"/>
      <c r="H125" s="313" t="s">
        <v>613</v>
      </c>
      <c r="I125" s="313" t="s">
        <v>566</v>
      </c>
      <c r="J125" s="313" t="s">
        <v>614</v>
      </c>
      <c r="K125" s="356"/>
    </row>
    <row r="126" ht="15" customHeight="1">
      <c r="B126" s="354"/>
      <c r="C126" s="313" t="s">
        <v>513</v>
      </c>
      <c r="D126" s="313"/>
      <c r="E126" s="313"/>
      <c r="F126" s="334" t="s">
        <v>564</v>
      </c>
      <c r="G126" s="313"/>
      <c r="H126" s="313" t="s">
        <v>615</v>
      </c>
      <c r="I126" s="313" t="s">
        <v>566</v>
      </c>
      <c r="J126" s="313" t="s">
        <v>614</v>
      </c>
      <c r="K126" s="356"/>
    </row>
    <row r="127" ht="15" customHeight="1">
      <c r="B127" s="354"/>
      <c r="C127" s="313" t="s">
        <v>575</v>
      </c>
      <c r="D127" s="313"/>
      <c r="E127" s="313"/>
      <c r="F127" s="334" t="s">
        <v>570</v>
      </c>
      <c r="G127" s="313"/>
      <c r="H127" s="313" t="s">
        <v>576</v>
      </c>
      <c r="I127" s="313" t="s">
        <v>566</v>
      </c>
      <c r="J127" s="313">
        <v>15</v>
      </c>
      <c r="K127" s="356"/>
    </row>
    <row r="128" ht="15" customHeight="1">
      <c r="B128" s="354"/>
      <c r="C128" s="336" t="s">
        <v>577</v>
      </c>
      <c r="D128" s="336"/>
      <c r="E128" s="336"/>
      <c r="F128" s="337" t="s">
        <v>570</v>
      </c>
      <c r="G128" s="336"/>
      <c r="H128" s="336" t="s">
        <v>578</v>
      </c>
      <c r="I128" s="336" t="s">
        <v>566</v>
      </c>
      <c r="J128" s="336">
        <v>15</v>
      </c>
      <c r="K128" s="356"/>
    </row>
    <row r="129" ht="15" customHeight="1">
      <c r="B129" s="354"/>
      <c r="C129" s="336" t="s">
        <v>579</v>
      </c>
      <c r="D129" s="336"/>
      <c r="E129" s="336"/>
      <c r="F129" s="337" t="s">
        <v>570</v>
      </c>
      <c r="G129" s="336"/>
      <c r="H129" s="336" t="s">
        <v>580</v>
      </c>
      <c r="I129" s="336" t="s">
        <v>566</v>
      </c>
      <c r="J129" s="336">
        <v>20</v>
      </c>
      <c r="K129" s="356"/>
    </row>
    <row r="130" ht="15" customHeight="1">
      <c r="B130" s="354"/>
      <c r="C130" s="336" t="s">
        <v>581</v>
      </c>
      <c r="D130" s="336"/>
      <c r="E130" s="336"/>
      <c r="F130" s="337" t="s">
        <v>570</v>
      </c>
      <c r="G130" s="336"/>
      <c r="H130" s="336" t="s">
        <v>582</v>
      </c>
      <c r="I130" s="336" t="s">
        <v>566</v>
      </c>
      <c r="J130" s="336">
        <v>20</v>
      </c>
      <c r="K130" s="356"/>
    </row>
    <row r="131" ht="15" customHeight="1">
      <c r="B131" s="354"/>
      <c r="C131" s="313" t="s">
        <v>569</v>
      </c>
      <c r="D131" s="313"/>
      <c r="E131" s="313"/>
      <c r="F131" s="334" t="s">
        <v>570</v>
      </c>
      <c r="G131" s="313"/>
      <c r="H131" s="313" t="s">
        <v>603</v>
      </c>
      <c r="I131" s="313" t="s">
        <v>566</v>
      </c>
      <c r="J131" s="313">
        <v>50</v>
      </c>
      <c r="K131" s="356"/>
    </row>
    <row r="132" ht="15" customHeight="1">
      <c r="B132" s="354"/>
      <c r="C132" s="313" t="s">
        <v>583</v>
      </c>
      <c r="D132" s="313"/>
      <c r="E132" s="313"/>
      <c r="F132" s="334" t="s">
        <v>570</v>
      </c>
      <c r="G132" s="313"/>
      <c r="H132" s="313" t="s">
        <v>603</v>
      </c>
      <c r="I132" s="313" t="s">
        <v>566</v>
      </c>
      <c r="J132" s="313">
        <v>50</v>
      </c>
      <c r="K132" s="356"/>
    </row>
    <row r="133" ht="15" customHeight="1">
      <c r="B133" s="354"/>
      <c r="C133" s="313" t="s">
        <v>589</v>
      </c>
      <c r="D133" s="313"/>
      <c r="E133" s="313"/>
      <c r="F133" s="334" t="s">
        <v>570</v>
      </c>
      <c r="G133" s="313"/>
      <c r="H133" s="313" t="s">
        <v>603</v>
      </c>
      <c r="I133" s="313" t="s">
        <v>566</v>
      </c>
      <c r="J133" s="313">
        <v>50</v>
      </c>
      <c r="K133" s="356"/>
    </row>
    <row r="134" ht="15" customHeight="1">
      <c r="B134" s="354"/>
      <c r="C134" s="313" t="s">
        <v>591</v>
      </c>
      <c r="D134" s="313"/>
      <c r="E134" s="313"/>
      <c r="F134" s="334" t="s">
        <v>570</v>
      </c>
      <c r="G134" s="313"/>
      <c r="H134" s="313" t="s">
        <v>603</v>
      </c>
      <c r="I134" s="313" t="s">
        <v>566</v>
      </c>
      <c r="J134" s="313">
        <v>50</v>
      </c>
      <c r="K134" s="356"/>
    </row>
    <row r="135" ht="15" customHeight="1">
      <c r="B135" s="354"/>
      <c r="C135" s="313" t="s">
        <v>130</v>
      </c>
      <c r="D135" s="313"/>
      <c r="E135" s="313"/>
      <c r="F135" s="334" t="s">
        <v>570</v>
      </c>
      <c r="G135" s="313"/>
      <c r="H135" s="313" t="s">
        <v>616</v>
      </c>
      <c r="I135" s="313" t="s">
        <v>566</v>
      </c>
      <c r="J135" s="313">
        <v>255</v>
      </c>
      <c r="K135" s="356"/>
    </row>
    <row r="136" ht="15" customHeight="1">
      <c r="B136" s="354"/>
      <c r="C136" s="313" t="s">
        <v>593</v>
      </c>
      <c r="D136" s="313"/>
      <c r="E136" s="313"/>
      <c r="F136" s="334" t="s">
        <v>564</v>
      </c>
      <c r="G136" s="313"/>
      <c r="H136" s="313" t="s">
        <v>617</v>
      </c>
      <c r="I136" s="313" t="s">
        <v>595</v>
      </c>
      <c r="J136" s="313"/>
      <c r="K136" s="356"/>
    </row>
    <row r="137" ht="15" customHeight="1">
      <c r="B137" s="354"/>
      <c r="C137" s="313" t="s">
        <v>596</v>
      </c>
      <c r="D137" s="313"/>
      <c r="E137" s="313"/>
      <c r="F137" s="334" t="s">
        <v>564</v>
      </c>
      <c r="G137" s="313"/>
      <c r="H137" s="313" t="s">
        <v>618</v>
      </c>
      <c r="I137" s="313" t="s">
        <v>598</v>
      </c>
      <c r="J137" s="313"/>
      <c r="K137" s="356"/>
    </row>
    <row r="138" ht="15" customHeight="1">
      <c r="B138" s="354"/>
      <c r="C138" s="313" t="s">
        <v>599</v>
      </c>
      <c r="D138" s="313"/>
      <c r="E138" s="313"/>
      <c r="F138" s="334" t="s">
        <v>564</v>
      </c>
      <c r="G138" s="313"/>
      <c r="H138" s="313" t="s">
        <v>599</v>
      </c>
      <c r="I138" s="313" t="s">
        <v>598</v>
      </c>
      <c r="J138" s="313"/>
      <c r="K138" s="356"/>
    </row>
    <row r="139" ht="15" customHeight="1">
      <c r="B139" s="354"/>
      <c r="C139" s="313" t="s">
        <v>37</v>
      </c>
      <c r="D139" s="313"/>
      <c r="E139" s="313"/>
      <c r="F139" s="334" t="s">
        <v>564</v>
      </c>
      <c r="G139" s="313"/>
      <c r="H139" s="313" t="s">
        <v>619</v>
      </c>
      <c r="I139" s="313" t="s">
        <v>598</v>
      </c>
      <c r="J139" s="313"/>
      <c r="K139" s="356"/>
    </row>
    <row r="140" ht="15" customHeight="1">
      <c r="B140" s="354"/>
      <c r="C140" s="313" t="s">
        <v>620</v>
      </c>
      <c r="D140" s="313"/>
      <c r="E140" s="313"/>
      <c r="F140" s="334" t="s">
        <v>564</v>
      </c>
      <c r="G140" s="313"/>
      <c r="H140" s="313" t="s">
        <v>621</v>
      </c>
      <c r="I140" s="313" t="s">
        <v>598</v>
      </c>
      <c r="J140" s="313"/>
      <c r="K140" s="356"/>
    </row>
    <row r="141" ht="15" customHeight="1">
      <c r="B141" s="357"/>
      <c r="C141" s="358"/>
      <c r="D141" s="358"/>
      <c r="E141" s="358"/>
      <c r="F141" s="358"/>
      <c r="G141" s="358"/>
      <c r="H141" s="358"/>
      <c r="I141" s="358"/>
      <c r="J141" s="358"/>
      <c r="K141" s="359"/>
    </row>
    <row r="142" ht="18.75" customHeight="1">
      <c r="B142" s="309"/>
      <c r="C142" s="309"/>
      <c r="D142" s="309"/>
      <c r="E142" s="309"/>
      <c r="F142" s="346"/>
      <c r="G142" s="309"/>
      <c r="H142" s="309"/>
      <c r="I142" s="309"/>
      <c r="J142" s="309"/>
      <c r="K142" s="309"/>
    </row>
    <row r="143" ht="18.75" customHeight="1">
      <c r="B143" s="320"/>
      <c r="C143" s="320"/>
      <c r="D143" s="320"/>
      <c r="E143" s="320"/>
      <c r="F143" s="320"/>
      <c r="G143" s="320"/>
      <c r="H143" s="320"/>
      <c r="I143" s="320"/>
      <c r="J143" s="320"/>
      <c r="K143" s="320"/>
    </row>
    <row r="144" ht="7.5" customHeight="1">
      <c r="B144" s="321"/>
      <c r="C144" s="322"/>
      <c r="D144" s="322"/>
      <c r="E144" s="322"/>
      <c r="F144" s="322"/>
      <c r="G144" s="322"/>
      <c r="H144" s="322"/>
      <c r="I144" s="322"/>
      <c r="J144" s="322"/>
      <c r="K144" s="323"/>
    </row>
    <row r="145" ht="45" customHeight="1">
      <c r="B145" s="324"/>
      <c r="C145" s="325" t="s">
        <v>622</v>
      </c>
      <c r="D145" s="325"/>
      <c r="E145" s="325"/>
      <c r="F145" s="325"/>
      <c r="G145" s="325"/>
      <c r="H145" s="325"/>
      <c r="I145" s="325"/>
      <c r="J145" s="325"/>
      <c r="K145" s="326"/>
    </row>
    <row r="146" ht="17.25" customHeight="1">
      <c r="B146" s="324"/>
      <c r="C146" s="327" t="s">
        <v>558</v>
      </c>
      <c r="D146" s="327"/>
      <c r="E146" s="327"/>
      <c r="F146" s="327" t="s">
        <v>559</v>
      </c>
      <c r="G146" s="328"/>
      <c r="H146" s="327" t="s">
        <v>125</v>
      </c>
      <c r="I146" s="327" t="s">
        <v>56</v>
      </c>
      <c r="J146" s="327" t="s">
        <v>560</v>
      </c>
      <c r="K146" s="326"/>
    </row>
    <row r="147" ht="17.25" customHeight="1">
      <c r="B147" s="324"/>
      <c r="C147" s="329" t="s">
        <v>561</v>
      </c>
      <c r="D147" s="329"/>
      <c r="E147" s="329"/>
      <c r="F147" s="330" t="s">
        <v>562</v>
      </c>
      <c r="G147" s="331"/>
      <c r="H147" s="329"/>
      <c r="I147" s="329"/>
      <c r="J147" s="329" t="s">
        <v>563</v>
      </c>
      <c r="K147" s="326"/>
    </row>
    <row r="148" ht="5.25" customHeight="1">
      <c r="B148" s="335"/>
      <c r="C148" s="332"/>
      <c r="D148" s="332"/>
      <c r="E148" s="332"/>
      <c r="F148" s="332"/>
      <c r="G148" s="333"/>
      <c r="H148" s="332"/>
      <c r="I148" s="332"/>
      <c r="J148" s="332"/>
      <c r="K148" s="356"/>
    </row>
    <row r="149" ht="15" customHeight="1">
      <c r="B149" s="335"/>
      <c r="C149" s="360" t="s">
        <v>567</v>
      </c>
      <c r="D149" s="313"/>
      <c r="E149" s="313"/>
      <c r="F149" s="361" t="s">
        <v>564</v>
      </c>
      <c r="G149" s="313"/>
      <c r="H149" s="360" t="s">
        <v>603</v>
      </c>
      <c r="I149" s="360" t="s">
        <v>566</v>
      </c>
      <c r="J149" s="360">
        <v>120</v>
      </c>
      <c r="K149" s="356"/>
    </row>
    <row r="150" ht="15" customHeight="1">
      <c r="B150" s="335"/>
      <c r="C150" s="360" t="s">
        <v>612</v>
      </c>
      <c r="D150" s="313"/>
      <c r="E150" s="313"/>
      <c r="F150" s="361" t="s">
        <v>564</v>
      </c>
      <c r="G150" s="313"/>
      <c r="H150" s="360" t="s">
        <v>623</v>
      </c>
      <c r="I150" s="360" t="s">
        <v>566</v>
      </c>
      <c r="J150" s="360" t="s">
        <v>614</v>
      </c>
      <c r="K150" s="356"/>
    </row>
    <row r="151" ht="15" customHeight="1">
      <c r="B151" s="335"/>
      <c r="C151" s="360" t="s">
        <v>513</v>
      </c>
      <c r="D151" s="313"/>
      <c r="E151" s="313"/>
      <c r="F151" s="361" t="s">
        <v>564</v>
      </c>
      <c r="G151" s="313"/>
      <c r="H151" s="360" t="s">
        <v>624</v>
      </c>
      <c r="I151" s="360" t="s">
        <v>566</v>
      </c>
      <c r="J151" s="360" t="s">
        <v>614</v>
      </c>
      <c r="K151" s="356"/>
    </row>
    <row r="152" ht="15" customHeight="1">
      <c r="B152" s="335"/>
      <c r="C152" s="360" t="s">
        <v>569</v>
      </c>
      <c r="D152" s="313"/>
      <c r="E152" s="313"/>
      <c r="F152" s="361" t="s">
        <v>570</v>
      </c>
      <c r="G152" s="313"/>
      <c r="H152" s="360" t="s">
        <v>603</v>
      </c>
      <c r="I152" s="360" t="s">
        <v>566</v>
      </c>
      <c r="J152" s="360">
        <v>50</v>
      </c>
      <c r="K152" s="356"/>
    </row>
    <row r="153" ht="15" customHeight="1">
      <c r="B153" s="335"/>
      <c r="C153" s="360" t="s">
        <v>572</v>
      </c>
      <c r="D153" s="313"/>
      <c r="E153" s="313"/>
      <c r="F153" s="361" t="s">
        <v>564</v>
      </c>
      <c r="G153" s="313"/>
      <c r="H153" s="360" t="s">
        <v>603</v>
      </c>
      <c r="I153" s="360" t="s">
        <v>574</v>
      </c>
      <c r="J153" s="360"/>
      <c r="K153" s="356"/>
    </row>
    <row r="154" ht="15" customHeight="1">
      <c r="B154" s="335"/>
      <c r="C154" s="360" t="s">
        <v>583</v>
      </c>
      <c r="D154" s="313"/>
      <c r="E154" s="313"/>
      <c r="F154" s="361" t="s">
        <v>570</v>
      </c>
      <c r="G154" s="313"/>
      <c r="H154" s="360" t="s">
        <v>603</v>
      </c>
      <c r="I154" s="360" t="s">
        <v>566</v>
      </c>
      <c r="J154" s="360">
        <v>50</v>
      </c>
      <c r="K154" s="356"/>
    </row>
    <row r="155" ht="15" customHeight="1">
      <c r="B155" s="335"/>
      <c r="C155" s="360" t="s">
        <v>591</v>
      </c>
      <c r="D155" s="313"/>
      <c r="E155" s="313"/>
      <c r="F155" s="361" t="s">
        <v>570</v>
      </c>
      <c r="G155" s="313"/>
      <c r="H155" s="360" t="s">
        <v>603</v>
      </c>
      <c r="I155" s="360" t="s">
        <v>566</v>
      </c>
      <c r="J155" s="360">
        <v>50</v>
      </c>
      <c r="K155" s="356"/>
    </row>
    <row r="156" ht="15" customHeight="1">
      <c r="B156" s="335"/>
      <c r="C156" s="360" t="s">
        <v>589</v>
      </c>
      <c r="D156" s="313"/>
      <c r="E156" s="313"/>
      <c r="F156" s="361" t="s">
        <v>570</v>
      </c>
      <c r="G156" s="313"/>
      <c r="H156" s="360" t="s">
        <v>603</v>
      </c>
      <c r="I156" s="360" t="s">
        <v>566</v>
      </c>
      <c r="J156" s="360">
        <v>50</v>
      </c>
      <c r="K156" s="356"/>
    </row>
    <row r="157" ht="15" customHeight="1">
      <c r="B157" s="335"/>
      <c r="C157" s="360" t="s">
        <v>96</v>
      </c>
      <c r="D157" s="313"/>
      <c r="E157" s="313"/>
      <c r="F157" s="361" t="s">
        <v>564</v>
      </c>
      <c r="G157" s="313"/>
      <c r="H157" s="360" t="s">
        <v>625</v>
      </c>
      <c r="I157" s="360" t="s">
        <v>566</v>
      </c>
      <c r="J157" s="360" t="s">
        <v>626</v>
      </c>
      <c r="K157" s="356"/>
    </row>
    <row r="158" ht="15" customHeight="1">
      <c r="B158" s="335"/>
      <c r="C158" s="360" t="s">
        <v>627</v>
      </c>
      <c r="D158" s="313"/>
      <c r="E158" s="313"/>
      <c r="F158" s="361" t="s">
        <v>564</v>
      </c>
      <c r="G158" s="313"/>
      <c r="H158" s="360" t="s">
        <v>628</v>
      </c>
      <c r="I158" s="360" t="s">
        <v>598</v>
      </c>
      <c r="J158" s="360"/>
      <c r="K158" s="356"/>
    </row>
    <row r="159" ht="15" customHeight="1">
      <c r="B159" s="362"/>
      <c r="C159" s="344"/>
      <c r="D159" s="344"/>
      <c r="E159" s="344"/>
      <c r="F159" s="344"/>
      <c r="G159" s="344"/>
      <c r="H159" s="344"/>
      <c r="I159" s="344"/>
      <c r="J159" s="344"/>
      <c r="K159" s="363"/>
    </row>
    <row r="160" ht="18.75" customHeight="1">
      <c r="B160" s="309"/>
      <c r="C160" s="313"/>
      <c r="D160" s="313"/>
      <c r="E160" s="313"/>
      <c r="F160" s="334"/>
      <c r="G160" s="313"/>
      <c r="H160" s="313"/>
      <c r="I160" s="313"/>
      <c r="J160" s="313"/>
      <c r="K160" s="309"/>
    </row>
    <row r="161" ht="18.75" customHeight="1">
      <c r="B161" s="320"/>
      <c r="C161" s="320"/>
      <c r="D161" s="320"/>
      <c r="E161" s="320"/>
      <c r="F161" s="320"/>
      <c r="G161" s="320"/>
      <c r="H161" s="320"/>
      <c r="I161" s="320"/>
      <c r="J161" s="320"/>
      <c r="K161" s="320"/>
    </row>
    <row r="162" ht="7.5" customHeight="1">
      <c r="B162" s="299"/>
      <c r="C162" s="300"/>
      <c r="D162" s="300"/>
      <c r="E162" s="300"/>
      <c r="F162" s="300"/>
      <c r="G162" s="300"/>
      <c r="H162" s="300"/>
      <c r="I162" s="300"/>
      <c r="J162" s="300"/>
      <c r="K162" s="301"/>
    </row>
    <row r="163" ht="45" customHeight="1">
      <c r="B163" s="302"/>
      <c r="C163" s="303" t="s">
        <v>629</v>
      </c>
      <c r="D163" s="303"/>
      <c r="E163" s="303"/>
      <c r="F163" s="303"/>
      <c r="G163" s="303"/>
      <c r="H163" s="303"/>
      <c r="I163" s="303"/>
      <c r="J163" s="303"/>
      <c r="K163" s="304"/>
    </row>
    <row r="164" ht="17.25" customHeight="1">
      <c r="B164" s="302"/>
      <c r="C164" s="327" t="s">
        <v>558</v>
      </c>
      <c r="D164" s="327"/>
      <c r="E164" s="327"/>
      <c r="F164" s="327" t="s">
        <v>559</v>
      </c>
      <c r="G164" s="364"/>
      <c r="H164" s="365" t="s">
        <v>125</v>
      </c>
      <c r="I164" s="365" t="s">
        <v>56</v>
      </c>
      <c r="J164" s="327" t="s">
        <v>560</v>
      </c>
      <c r="K164" s="304"/>
    </row>
    <row r="165" ht="17.25" customHeight="1">
      <c r="B165" s="305"/>
      <c r="C165" s="329" t="s">
        <v>561</v>
      </c>
      <c r="D165" s="329"/>
      <c r="E165" s="329"/>
      <c r="F165" s="330" t="s">
        <v>562</v>
      </c>
      <c r="G165" s="366"/>
      <c r="H165" s="367"/>
      <c r="I165" s="367"/>
      <c r="J165" s="329" t="s">
        <v>563</v>
      </c>
      <c r="K165" s="307"/>
    </row>
    <row r="166" ht="5.25" customHeight="1">
      <c r="B166" s="335"/>
      <c r="C166" s="332"/>
      <c r="D166" s="332"/>
      <c r="E166" s="332"/>
      <c r="F166" s="332"/>
      <c r="G166" s="333"/>
      <c r="H166" s="332"/>
      <c r="I166" s="332"/>
      <c r="J166" s="332"/>
      <c r="K166" s="356"/>
    </row>
    <row r="167" ht="15" customHeight="1">
      <c r="B167" s="335"/>
      <c r="C167" s="313" t="s">
        <v>567</v>
      </c>
      <c r="D167" s="313"/>
      <c r="E167" s="313"/>
      <c r="F167" s="334" t="s">
        <v>564</v>
      </c>
      <c r="G167" s="313"/>
      <c r="H167" s="313" t="s">
        <v>603</v>
      </c>
      <c r="I167" s="313" t="s">
        <v>566</v>
      </c>
      <c r="J167" s="313">
        <v>120</v>
      </c>
      <c r="K167" s="356"/>
    </row>
    <row r="168" ht="15" customHeight="1">
      <c r="B168" s="335"/>
      <c r="C168" s="313" t="s">
        <v>612</v>
      </c>
      <c r="D168" s="313"/>
      <c r="E168" s="313"/>
      <c r="F168" s="334" t="s">
        <v>564</v>
      </c>
      <c r="G168" s="313"/>
      <c r="H168" s="313" t="s">
        <v>613</v>
      </c>
      <c r="I168" s="313" t="s">
        <v>566</v>
      </c>
      <c r="J168" s="313" t="s">
        <v>614</v>
      </c>
      <c r="K168" s="356"/>
    </row>
    <row r="169" ht="15" customHeight="1">
      <c r="B169" s="335"/>
      <c r="C169" s="313" t="s">
        <v>513</v>
      </c>
      <c r="D169" s="313"/>
      <c r="E169" s="313"/>
      <c r="F169" s="334" t="s">
        <v>564</v>
      </c>
      <c r="G169" s="313"/>
      <c r="H169" s="313" t="s">
        <v>630</v>
      </c>
      <c r="I169" s="313" t="s">
        <v>566</v>
      </c>
      <c r="J169" s="313" t="s">
        <v>614</v>
      </c>
      <c r="K169" s="356"/>
    </row>
    <row r="170" ht="15" customHeight="1">
      <c r="B170" s="335"/>
      <c r="C170" s="313" t="s">
        <v>569</v>
      </c>
      <c r="D170" s="313"/>
      <c r="E170" s="313"/>
      <c r="F170" s="334" t="s">
        <v>570</v>
      </c>
      <c r="G170" s="313"/>
      <c r="H170" s="313" t="s">
        <v>630</v>
      </c>
      <c r="I170" s="313" t="s">
        <v>566</v>
      </c>
      <c r="J170" s="313">
        <v>50</v>
      </c>
      <c r="K170" s="356"/>
    </row>
    <row r="171" ht="15" customHeight="1">
      <c r="B171" s="335"/>
      <c r="C171" s="313" t="s">
        <v>572</v>
      </c>
      <c r="D171" s="313"/>
      <c r="E171" s="313"/>
      <c r="F171" s="334" t="s">
        <v>564</v>
      </c>
      <c r="G171" s="313"/>
      <c r="H171" s="313" t="s">
        <v>630</v>
      </c>
      <c r="I171" s="313" t="s">
        <v>574</v>
      </c>
      <c r="J171" s="313"/>
      <c r="K171" s="356"/>
    </row>
    <row r="172" ht="15" customHeight="1">
      <c r="B172" s="335"/>
      <c r="C172" s="313" t="s">
        <v>583</v>
      </c>
      <c r="D172" s="313"/>
      <c r="E172" s="313"/>
      <c r="F172" s="334" t="s">
        <v>570</v>
      </c>
      <c r="G172" s="313"/>
      <c r="H172" s="313" t="s">
        <v>630</v>
      </c>
      <c r="I172" s="313" t="s">
        <v>566</v>
      </c>
      <c r="J172" s="313">
        <v>50</v>
      </c>
      <c r="K172" s="356"/>
    </row>
    <row r="173" ht="15" customHeight="1">
      <c r="B173" s="335"/>
      <c r="C173" s="313" t="s">
        <v>591</v>
      </c>
      <c r="D173" s="313"/>
      <c r="E173" s="313"/>
      <c r="F173" s="334" t="s">
        <v>570</v>
      </c>
      <c r="G173" s="313"/>
      <c r="H173" s="313" t="s">
        <v>630</v>
      </c>
      <c r="I173" s="313" t="s">
        <v>566</v>
      </c>
      <c r="J173" s="313">
        <v>50</v>
      </c>
      <c r="K173" s="356"/>
    </row>
    <row r="174" ht="15" customHeight="1">
      <c r="B174" s="335"/>
      <c r="C174" s="313" t="s">
        <v>589</v>
      </c>
      <c r="D174" s="313"/>
      <c r="E174" s="313"/>
      <c r="F174" s="334" t="s">
        <v>570</v>
      </c>
      <c r="G174" s="313"/>
      <c r="H174" s="313" t="s">
        <v>630</v>
      </c>
      <c r="I174" s="313" t="s">
        <v>566</v>
      </c>
      <c r="J174" s="313">
        <v>50</v>
      </c>
      <c r="K174" s="356"/>
    </row>
    <row r="175" ht="15" customHeight="1">
      <c r="B175" s="335"/>
      <c r="C175" s="313" t="s">
        <v>124</v>
      </c>
      <c r="D175" s="313"/>
      <c r="E175" s="313"/>
      <c r="F175" s="334" t="s">
        <v>564</v>
      </c>
      <c r="G175" s="313"/>
      <c r="H175" s="313" t="s">
        <v>631</v>
      </c>
      <c r="I175" s="313" t="s">
        <v>632</v>
      </c>
      <c r="J175" s="313"/>
      <c r="K175" s="356"/>
    </row>
    <row r="176" ht="15" customHeight="1">
      <c r="B176" s="335"/>
      <c r="C176" s="313" t="s">
        <v>56</v>
      </c>
      <c r="D176" s="313"/>
      <c r="E176" s="313"/>
      <c r="F176" s="334" t="s">
        <v>564</v>
      </c>
      <c r="G176" s="313"/>
      <c r="H176" s="313" t="s">
        <v>633</v>
      </c>
      <c r="I176" s="313" t="s">
        <v>634</v>
      </c>
      <c r="J176" s="313">
        <v>1</v>
      </c>
      <c r="K176" s="356"/>
    </row>
    <row r="177" ht="15" customHeight="1">
      <c r="B177" s="335"/>
      <c r="C177" s="313" t="s">
        <v>52</v>
      </c>
      <c r="D177" s="313"/>
      <c r="E177" s="313"/>
      <c r="F177" s="334" t="s">
        <v>564</v>
      </c>
      <c r="G177" s="313"/>
      <c r="H177" s="313" t="s">
        <v>635</v>
      </c>
      <c r="I177" s="313" t="s">
        <v>566</v>
      </c>
      <c r="J177" s="313">
        <v>20</v>
      </c>
      <c r="K177" s="356"/>
    </row>
    <row r="178" ht="15" customHeight="1">
      <c r="B178" s="335"/>
      <c r="C178" s="313" t="s">
        <v>125</v>
      </c>
      <c r="D178" s="313"/>
      <c r="E178" s="313"/>
      <c r="F178" s="334" t="s">
        <v>564</v>
      </c>
      <c r="G178" s="313"/>
      <c r="H178" s="313" t="s">
        <v>636</v>
      </c>
      <c r="I178" s="313" t="s">
        <v>566</v>
      </c>
      <c r="J178" s="313">
        <v>255</v>
      </c>
      <c r="K178" s="356"/>
    </row>
    <row r="179" ht="15" customHeight="1">
      <c r="B179" s="335"/>
      <c r="C179" s="313" t="s">
        <v>126</v>
      </c>
      <c r="D179" s="313"/>
      <c r="E179" s="313"/>
      <c r="F179" s="334" t="s">
        <v>564</v>
      </c>
      <c r="G179" s="313"/>
      <c r="H179" s="313" t="s">
        <v>529</v>
      </c>
      <c r="I179" s="313" t="s">
        <v>566</v>
      </c>
      <c r="J179" s="313">
        <v>10</v>
      </c>
      <c r="K179" s="356"/>
    </row>
    <row r="180" ht="15" customHeight="1">
      <c r="B180" s="335"/>
      <c r="C180" s="313" t="s">
        <v>127</v>
      </c>
      <c r="D180" s="313"/>
      <c r="E180" s="313"/>
      <c r="F180" s="334" t="s">
        <v>564</v>
      </c>
      <c r="G180" s="313"/>
      <c r="H180" s="313" t="s">
        <v>637</v>
      </c>
      <c r="I180" s="313" t="s">
        <v>598</v>
      </c>
      <c r="J180" s="313"/>
      <c r="K180" s="356"/>
    </row>
    <row r="181" ht="15" customHeight="1">
      <c r="B181" s="335"/>
      <c r="C181" s="313" t="s">
        <v>638</v>
      </c>
      <c r="D181" s="313"/>
      <c r="E181" s="313"/>
      <c r="F181" s="334" t="s">
        <v>564</v>
      </c>
      <c r="G181" s="313"/>
      <c r="H181" s="313" t="s">
        <v>639</v>
      </c>
      <c r="I181" s="313" t="s">
        <v>598</v>
      </c>
      <c r="J181" s="313"/>
      <c r="K181" s="356"/>
    </row>
    <row r="182" ht="15" customHeight="1">
      <c r="B182" s="335"/>
      <c r="C182" s="313" t="s">
        <v>627</v>
      </c>
      <c r="D182" s="313"/>
      <c r="E182" s="313"/>
      <c r="F182" s="334" t="s">
        <v>564</v>
      </c>
      <c r="G182" s="313"/>
      <c r="H182" s="313" t="s">
        <v>640</v>
      </c>
      <c r="I182" s="313" t="s">
        <v>598</v>
      </c>
      <c r="J182" s="313"/>
      <c r="K182" s="356"/>
    </row>
    <row r="183" ht="15" customHeight="1">
      <c r="B183" s="335"/>
      <c r="C183" s="313" t="s">
        <v>129</v>
      </c>
      <c r="D183" s="313"/>
      <c r="E183" s="313"/>
      <c r="F183" s="334" t="s">
        <v>570</v>
      </c>
      <c r="G183" s="313"/>
      <c r="H183" s="313" t="s">
        <v>641</v>
      </c>
      <c r="I183" s="313" t="s">
        <v>566</v>
      </c>
      <c r="J183" s="313">
        <v>50</v>
      </c>
      <c r="K183" s="356"/>
    </row>
    <row r="184" ht="15" customHeight="1">
      <c r="B184" s="335"/>
      <c r="C184" s="313" t="s">
        <v>642</v>
      </c>
      <c r="D184" s="313"/>
      <c r="E184" s="313"/>
      <c r="F184" s="334" t="s">
        <v>570</v>
      </c>
      <c r="G184" s="313"/>
      <c r="H184" s="313" t="s">
        <v>643</v>
      </c>
      <c r="I184" s="313" t="s">
        <v>644</v>
      </c>
      <c r="J184" s="313"/>
      <c r="K184" s="356"/>
    </row>
    <row r="185" ht="15" customHeight="1">
      <c r="B185" s="335"/>
      <c r="C185" s="313" t="s">
        <v>645</v>
      </c>
      <c r="D185" s="313"/>
      <c r="E185" s="313"/>
      <c r="F185" s="334" t="s">
        <v>570</v>
      </c>
      <c r="G185" s="313"/>
      <c r="H185" s="313" t="s">
        <v>646</v>
      </c>
      <c r="I185" s="313" t="s">
        <v>644</v>
      </c>
      <c r="J185" s="313"/>
      <c r="K185" s="356"/>
    </row>
    <row r="186" ht="15" customHeight="1">
      <c r="B186" s="335"/>
      <c r="C186" s="313" t="s">
        <v>647</v>
      </c>
      <c r="D186" s="313"/>
      <c r="E186" s="313"/>
      <c r="F186" s="334" t="s">
        <v>570</v>
      </c>
      <c r="G186" s="313"/>
      <c r="H186" s="313" t="s">
        <v>648</v>
      </c>
      <c r="I186" s="313" t="s">
        <v>644</v>
      </c>
      <c r="J186" s="313"/>
      <c r="K186" s="356"/>
    </row>
    <row r="187" ht="15" customHeight="1">
      <c r="B187" s="335"/>
      <c r="C187" s="368" t="s">
        <v>649</v>
      </c>
      <c r="D187" s="313"/>
      <c r="E187" s="313"/>
      <c r="F187" s="334" t="s">
        <v>570</v>
      </c>
      <c r="G187" s="313"/>
      <c r="H187" s="313" t="s">
        <v>650</v>
      </c>
      <c r="I187" s="313" t="s">
        <v>651</v>
      </c>
      <c r="J187" s="369" t="s">
        <v>652</v>
      </c>
      <c r="K187" s="356"/>
    </row>
    <row r="188" ht="15" customHeight="1">
      <c r="B188" s="335"/>
      <c r="C188" s="319" t="s">
        <v>41</v>
      </c>
      <c r="D188" s="313"/>
      <c r="E188" s="313"/>
      <c r="F188" s="334" t="s">
        <v>564</v>
      </c>
      <c r="G188" s="313"/>
      <c r="H188" s="309" t="s">
        <v>653</v>
      </c>
      <c r="I188" s="313" t="s">
        <v>654</v>
      </c>
      <c r="J188" s="313"/>
      <c r="K188" s="356"/>
    </row>
    <row r="189" ht="15" customHeight="1">
      <c r="B189" s="335"/>
      <c r="C189" s="319" t="s">
        <v>655</v>
      </c>
      <c r="D189" s="313"/>
      <c r="E189" s="313"/>
      <c r="F189" s="334" t="s">
        <v>564</v>
      </c>
      <c r="G189" s="313"/>
      <c r="H189" s="313" t="s">
        <v>656</v>
      </c>
      <c r="I189" s="313" t="s">
        <v>598</v>
      </c>
      <c r="J189" s="313"/>
      <c r="K189" s="356"/>
    </row>
    <row r="190" ht="15" customHeight="1">
      <c r="B190" s="335"/>
      <c r="C190" s="319" t="s">
        <v>657</v>
      </c>
      <c r="D190" s="313"/>
      <c r="E190" s="313"/>
      <c r="F190" s="334" t="s">
        <v>564</v>
      </c>
      <c r="G190" s="313"/>
      <c r="H190" s="313" t="s">
        <v>658</v>
      </c>
      <c r="I190" s="313" t="s">
        <v>598</v>
      </c>
      <c r="J190" s="313"/>
      <c r="K190" s="356"/>
    </row>
    <row r="191" ht="15" customHeight="1">
      <c r="B191" s="335"/>
      <c r="C191" s="319" t="s">
        <v>659</v>
      </c>
      <c r="D191" s="313"/>
      <c r="E191" s="313"/>
      <c r="F191" s="334" t="s">
        <v>570</v>
      </c>
      <c r="G191" s="313"/>
      <c r="H191" s="313" t="s">
        <v>660</v>
      </c>
      <c r="I191" s="313" t="s">
        <v>598</v>
      </c>
      <c r="J191" s="313"/>
      <c r="K191" s="356"/>
    </row>
    <row r="192" ht="15" customHeight="1">
      <c r="B192" s="362"/>
      <c r="C192" s="370"/>
      <c r="D192" s="344"/>
      <c r="E192" s="344"/>
      <c r="F192" s="344"/>
      <c r="G192" s="344"/>
      <c r="H192" s="344"/>
      <c r="I192" s="344"/>
      <c r="J192" s="344"/>
      <c r="K192" s="363"/>
    </row>
    <row r="193" ht="18.75" customHeight="1">
      <c r="B193" s="309"/>
      <c r="C193" s="313"/>
      <c r="D193" s="313"/>
      <c r="E193" s="313"/>
      <c r="F193" s="334"/>
      <c r="G193" s="313"/>
      <c r="H193" s="313"/>
      <c r="I193" s="313"/>
      <c r="J193" s="313"/>
      <c r="K193" s="309"/>
    </row>
    <row r="194" ht="18.75" customHeight="1">
      <c r="B194" s="309"/>
      <c r="C194" s="313"/>
      <c r="D194" s="313"/>
      <c r="E194" s="313"/>
      <c r="F194" s="334"/>
      <c r="G194" s="313"/>
      <c r="H194" s="313"/>
      <c r="I194" s="313"/>
      <c r="J194" s="313"/>
      <c r="K194" s="309"/>
    </row>
    <row r="195" ht="18.75" customHeight="1">
      <c r="B195" s="320"/>
      <c r="C195" s="320"/>
      <c r="D195" s="320"/>
      <c r="E195" s="320"/>
      <c r="F195" s="320"/>
      <c r="G195" s="320"/>
      <c r="H195" s="320"/>
      <c r="I195" s="320"/>
      <c r="J195" s="320"/>
      <c r="K195" s="320"/>
    </row>
    <row r="196" ht="13.5">
      <c r="B196" s="299"/>
      <c r="C196" s="300"/>
      <c r="D196" s="300"/>
      <c r="E196" s="300"/>
      <c r="F196" s="300"/>
      <c r="G196" s="300"/>
      <c r="H196" s="300"/>
      <c r="I196" s="300"/>
      <c r="J196" s="300"/>
      <c r="K196" s="301"/>
    </row>
    <row r="197" ht="21">
      <c r="B197" s="302"/>
      <c r="C197" s="303" t="s">
        <v>661</v>
      </c>
      <c r="D197" s="303"/>
      <c r="E197" s="303"/>
      <c r="F197" s="303"/>
      <c r="G197" s="303"/>
      <c r="H197" s="303"/>
      <c r="I197" s="303"/>
      <c r="J197" s="303"/>
      <c r="K197" s="304"/>
    </row>
    <row r="198" ht="25.5" customHeight="1">
      <c r="B198" s="302"/>
      <c r="C198" s="371" t="s">
        <v>662</v>
      </c>
      <c r="D198" s="371"/>
      <c r="E198" s="371"/>
      <c r="F198" s="371" t="s">
        <v>663</v>
      </c>
      <c r="G198" s="372"/>
      <c r="H198" s="371" t="s">
        <v>664</v>
      </c>
      <c r="I198" s="371"/>
      <c r="J198" s="371"/>
      <c r="K198" s="304"/>
    </row>
    <row r="199" ht="5.25" customHeight="1">
      <c r="B199" s="335"/>
      <c r="C199" s="332"/>
      <c r="D199" s="332"/>
      <c r="E199" s="332"/>
      <c r="F199" s="332"/>
      <c r="G199" s="313"/>
      <c r="H199" s="332"/>
      <c r="I199" s="332"/>
      <c r="J199" s="332"/>
      <c r="K199" s="356"/>
    </row>
    <row r="200" ht="15" customHeight="1">
      <c r="B200" s="335"/>
      <c r="C200" s="313" t="s">
        <v>654</v>
      </c>
      <c r="D200" s="313"/>
      <c r="E200" s="313"/>
      <c r="F200" s="334" t="s">
        <v>42</v>
      </c>
      <c r="G200" s="313"/>
      <c r="H200" s="313" t="s">
        <v>665</v>
      </c>
      <c r="I200" s="313"/>
      <c r="J200" s="313"/>
      <c r="K200" s="356"/>
    </row>
    <row r="201" ht="15" customHeight="1">
      <c r="B201" s="335"/>
      <c r="C201" s="341"/>
      <c r="D201" s="313"/>
      <c r="E201" s="313"/>
      <c r="F201" s="334" t="s">
        <v>43</v>
      </c>
      <c r="G201" s="313"/>
      <c r="H201" s="313" t="s">
        <v>666</v>
      </c>
      <c r="I201" s="313"/>
      <c r="J201" s="313"/>
      <c r="K201" s="356"/>
    </row>
    <row r="202" ht="15" customHeight="1">
      <c r="B202" s="335"/>
      <c r="C202" s="341"/>
      <c r="D202" s="313"/>
      <c r="E202" s="313"/>
      <c r="F202" s="334" t="s">
        <v>46</v>
      </c>
      <c r="G202" s="313"/>
      <c r="H202" s="313" t="s">
        <v>667</v>
      </c>
      <c r="I202" s="313"/>
      <c r="J202" s="313"/>
      <c r="K202" s="356"/>
    </row>
    <row r="203" ht="15" customHeight="1">
      <c r="B203" s="335"/>
      <c r="C203" s="313"/>
      <c r="D203" s="313"/>
      <c r="E203" s="313"/>
      <c r="F203" s="334" t="s">
        <v>44</v>
      </c>
      <c r="G203" s="313"/>
      <c r="H203" s="313" t="s">
        <v>668</v>
      </c>
      <c r="I203" s="313"/>
      <c r="J203" s="313"/>
      <c r="K203" s="356"/>
    </row>
    <row r="204" ht="15" customHeight="1">
      <c r="B204" s="335"/>
      <c r="C204" s="313"/>
      <c r="D204" s="313"/>
      <c r="E204" s="313"/>
      <c r="F204" s="334" t="s">
        <v>45</v>
      </c>
      <c r="G204" s="313"/>
      <c r="H204" s="313" t="s">
        <v>669</v>
      </c>
      <c r="I204" s="313"/>
      <c r="J204" s="313"/>
      <c r="K204" s="356"/>
    </row>
    <row r="205" ht="15" customHeight="1">
      <c r="B205" s="335"/>
      <c r="C205" s="313"/>
      <c r="D205" s="313"/>
      <c r="E205" s="313"/>
      <c r="F205" s="334"/>
      <c r="G205" s="313"/>
      <c r="H205" s="313"/>
      <c r="I205" s="313"/>
      <c r="J205" s="313"/>
      <c r="K205" s="356"/>
    </row>
    <row r="206" ht="15" customHeight="1">
      <c r="B206" s="335"/>
      <c r="C206" s="313" t="s">
        <v>610</v>
      </c>
      <c r="D206" s="313"/>
      <c r="E206" s="313"/>
      <c r="F206" s="334" t="s">
        <v>75</v>
      </c>
      <c r="G206" s="313"/>
      <c r="H206" s="313" t="s">
        <v>670</v>
      </c>
      <c r="I206" s="313"/>
      <c r="J206" s="313"/>
      <c r="K206" s="356"/>
    </row>
    <row r="207" ht="15" customHeight="1">
      <c r="B207" s="335"/>
      <c r="C207" s="341"/>
      <c r="D207" s="313"/>
      <c r="E207" s="313"/>
      <c r="F207" s="334" t="s">
        <v>507</v>
      </c>
      <c r="G207" s="313"/>
      <c r="H207" s="313" t="s">
        <v>508</v>
      </c>
      <c r="I207" s="313"/>
      <c r="J207" s="313"/>
      <c r="K207" s="356"/>
    </row>
    <row r="208" ht="15" customHeight="1">
      <c r="B208" s="335"/>
      <c r="C208" s="313"/>
      <c r="D208" s="313"/>
      <c r="E208" s="313"/>
      <c r="F208" s="334" t="s">
        <v>505</v>
      </c>
      <c r="G208" s="313"/>
      <c r="H208" s="313" t="s">
        <v>671</v>
      </c>
      <c r="I208" s="313"/>
      <c r="J208" s="313"/>
      <c r="K208" s="356"/>
    </row>
    <row r="209" ht="15" customHeight="1">
      <c r="B209" s="373"/>
      <c r="C209" s="341"/>
      <c r="D209" s="341"/>
      <c r="E209" s="341"/>
      <c r="F209" s="334" t="s">
        <v>509</v>
      </c>
      <c r="G209" s="319"/>
      <c r="H209" s="360" t="s">
        <v>510</v>
      </c>
      <c r="I209" s="360"/>
      <c r="J209" s="360"/>
      <c r="K209" s="374"/>
    </row>
    <row r="210" ht="15" customHeight="1">
      <c r="B210" s="373"/>
      <c r="C210" s="341"/>
      <c r="D210" s="341"/>
      <c r="E210" s="341"/>
      <c r="F210" s="334" t="s">
        <v>511</v>
      </c>
      <c r="G210" s="319"/>
      <c r="H210" s="360" t="s">
        <v>672</v>
      </c>
      <c r="I210" s="360"/>
      <c r="J210" s="360"/>
      <c r="K210" s="374"/>
    </row>
    <row r="211" ht="15" customHeight="1">
      <c r="B211" s="373"/>
      <c r="C211" s="341"/>
      <c r="D211" s="341"/>
      <c r="E211" s="341"/>
      <c r="F211" s="375"/>
      <c r="G211" s="319"/>
      <c r="H211" s="376"/>
      <c r="I211" s="376"/>
      <c r="J211" s="376"/>
      <c r="K211" s="374"/>
    </row>
    <row r="212" ht="15" customHeight="1">
      <c r="B212" s="373"/>
      <c r="C212" s="313" t="s">
        <v>634</v>
      </c>
      <c r="D212" s="341"/>
      <c r="E212" s="341"/>
      <c r="F212" s="334">
        <v>1</v>
      </c>
      <c r="G212" s="319"/>
      <c r="H212" s="360" t="s">
        <v>673</v>
      </c>
      <c r="I212" s="360"/>
      <c r="J212" s="360"/>
      <c r="K212" s="374"/>
    </row>
    <row r="213" ht="15" customHeight="1">
      <c r="B213" s="373"/>
      <c r="C213" s="341"/>
      <c r="D213" s="341"/>
      <c r="E213" s="341"/>
      <c r="F213" s="334">
        <v>2</v>
      </c>
      <c r="G213" s="319"/>
      <c r="H213" s="360" t="s">
        <v>674</v>
      </c>
      <c r="I213" s="360"/>
      <c r="J213" s="360"/>
      <c r="K213" s="374"/>
    </row>
    <row r="214" ht="15" customHeight="1">
      <c r="B214" s="373"/>
      <c r="C214" s="341"/>
      <c r="D214" s="341"/>
      <c r="E214" s="341"/>
      <c r="F214" s="334">
        <v>3</v>
      </c>
      <c r="G214" s="319"/>
      <c r="H214" s="360" t="s">
        <v>675</v>
      </c>
      <c r="I214" s="360"/>
      <c r="J214" s="360"/>
      <c r="K214" s="374"/>
    </row>
    <row r="215" ht="15" customHeight="1">
      <c r="B215" s="373"/>
      <c r="C215" s="341"/>
      <c r="D215" s="341"/>
      <c r="E215" s="341"/>
      <c r="F215" s="334">
        <v>4</v>
      </c>
      <c r="G215" s="319"/>
      <c r="H215" s="360" t="s">
        <v>676</v>
      </c>
      <c r="I215" s="360"/>
      <c r="J215" s="360"/>
      <c r="K215" s="374"/>
    </row>
    <row r="216" ht="12.75" customHeight="1">
      <c r="B216" s="377"/>
      <c r="C216" s="378"/>
      <c r="D216" s="378"/>
      <c r="E216" s="378"/>
      <c r="F216" s="378"/>
      <c r="G216" s="378"/>
      <c r="H216" s="378"/>
      <c r="I216" s="378"/>
      <c r="J216" s="378"/>
      <c r="K216" s="379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DESKTOP-UAUQQNC\Lubomír Novák</dc:creator>
  <cp:lastModifiedBy>DESKTOP-UAUQQNC\Lubomír Novák</cp:lastModifiedBy>
  <dcterms:created xsi:type="dcterms:W3CDTF">2018-05-29T07:02:31Z</dcterms:created>
  <dcterms:modified xsi:type="dcterms:W3CDTF">2018-05-29T07:02:37Z</dcterms:modified>
</cp:coreProperties>
</file>